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86" documentId="13_ncr:1_{F6CB121F-512D-4AA6-A0C1-0FB36C537598}" xr6:coauthVersionLast="47" xr6:coauthVersionMax="47" xr10:uidLastSave="{A12E29E0-B171-4958-BFBA-1097A42181CE}"/>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5" l="1"/>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<sst xmlns="http://schemas.openxmlformats.org/spreadsheetml/2006/main" count="178589" uniqueCount="39080">
  <si>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</si>
  <si>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</si>
  <si>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</si>
  <si>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</si>
  <si>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</si>
  <si>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</si>
  <si>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</si>
  <si>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</si>
  <si>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</si>
  <si>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</si>
  <si>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</si>
  <si>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</si>
  <si>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</si>
  <si>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</si>
  <si>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</si>
  <si>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</si>
  <si>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</si>
  <si>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</si>
  <si>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</si>
  <si>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</si>
  <si>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</si>
  <si>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</si>
  <si>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</si>
  <si>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</si>
  <si>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</si>
  <si>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</si>
  <si>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</si>
  <si>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</si>
  <si>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</si>
  <si>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</si>
  <si>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</si>
  <si>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</si>
  <si>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</si>
  <si>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</si>
  <si>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</si>
  <si>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</si>
  <si>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</si>
  <si>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</si>
  <si>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</si>
  <si>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</si>
  <si>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</si>
  <si>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</si>
  <si>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</si>
  <si>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</si>
  <si>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</si>
  <si>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</si>
  <si>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</si>
  <si>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</si>
  <si>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</si>
  <si>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</si>
  <si>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</si>
  <si>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</si>
  <si>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</si>
  <si>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</si>
  <si>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</si>
  <si>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</si>
  <si>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</si>
  <si>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</si>
  <si>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</si>
  <si>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</si>
  <si>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</si>
  <si>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</si>
  <si>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</si>
  <si>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</si>
  <si>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</si>
  <si>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</si>
  <si>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</si>
  <si>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</si>
  <si>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</si>
  <si>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</si>
  <si>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</si>
  <si>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</si>
  <si>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</si>
  <si>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</si>
  <si>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</si>
  <si>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</si>
  <si>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</si>
  <si>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</si>
  <si>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</si>
  <si>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</si>
  <si>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</si>
  <si>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</si>
  <si>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</si>
  <si>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</si>
  <si>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</si>
  <si>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</si>
  <si>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</si>
  <si>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</si>
  <si>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</si>
  <si>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</si>
  <si>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</si>
  <si>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</si>
  <si>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</si>
  <si>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</si>
  <si>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</si>
  <si>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</si>
  <si>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</si>
  <si>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</si>
  <si>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</si>
  <si>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</si>
  <si>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</si>
  <si>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</si>
  <si>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</si>
  <si>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</si>
  <si>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</si>
  <si>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</si>
  <si>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</si>
  <si>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</si>
  <si>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</si>
  <si>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</si>
  <si>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</si>
  <si>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</si>
  <si>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</si>
  <si>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</si>
  <si>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</si>
  <si>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</si>
  <si>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</si>
  <si>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</si>
  <si>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</si>
  <si>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</si>
  <si>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</si>
  <si>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</si>
  <si>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</si>
  <si>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</si>
  <si>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</si>
  <si>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</si>
  <si>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</si>
  <si>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</si>
  <si>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</si>
  <si>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</si>
  <si>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</si>
  <si>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</si>
  <si>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</si>
  <si>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</si>
  <si>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</si>
  <si>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</si>
  <si>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</si>
  <si>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</si>
  <si>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</si>
  <si>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</si>
  <si>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</si>
  <si>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</si>
  <si>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</si>
  <si>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</si>
  <si>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</si>
  <si>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</si>
  <si>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</si>
  <si>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</si>
  <si>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</si>
  <si>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</si>
  <si>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</si>
  <si>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</si>
  <si>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</si>
  <si>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</si>
  <si>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</si>
  <si>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</si>
  <si>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</si>
  <si>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</si>
  <si>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</si>
  <si>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</si>
  <si>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</si>
  <si>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</si>
  <si>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</si>
  <si>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</si>
  <si>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</si>
  <si>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</si>
  <si>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</si>
  <si>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</si>
  <si>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</si>
  <si>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</si>
  <si>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</si>
  <si>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</si>
  <si>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</si>
  <si>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</si>
  <si>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</si>
  <si>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</si>
  <si>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</si>
  <si>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</si>
  <si>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</si>
  <si>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</si>
  <si>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</si>
  <si>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</si>
  <si>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</si>
  <si>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</si>
  <si>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</si>
  <si>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</si>
  <si>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</si>
  <si>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</si>
  <si>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</si>
  <si>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</si>
  <si>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</si>
  <si>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</si>
  <si>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</si>
  <si>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</si>
  <si>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</si>
  <si>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</si>
  <si>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</si>
  <si>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</si>
  <si>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</si>
  <si>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</si>
  <si>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</si>
  <si>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</si>
  <si>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</si>
  <si>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</si>
  <si>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</si>
  <si>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</si>
  <si>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</si>
  <si>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</si>
  <si>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</si>
  <si>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</si>
  <si>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</si>
  <si>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</si>
  <si>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</si>
  <si>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</si>
  <si>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</si>
  <si>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</si>
  <si>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</si>
  <si>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</si>
  <si>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</si>
  <si>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</si>
  <si>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</si>
  <si>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</si>
  <si>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</si>
  <si>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</si>
  <si>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</si>
  <si>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</si>
  <si>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</si>
  <si>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</si>
  <si>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</si>
  <si>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</si>
  <si>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</si>
  <si>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</si>
  <si>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</si>
  <si>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</si>
  <si>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</si>
  <si>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</si>
  <si>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</si>
  <si>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</si>
  <si>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</si>
  <si>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</si>
  <si>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</si>
  <si>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</si>
  <si>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</si>
  <si>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</si>
  <si>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</si>
  <si>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</si>
  <si>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</si>
  <si>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</si>
  <si>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</si>
  <si>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</si>
  <si>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</si>
  <si>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</si>
  <si>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</si>
  <si>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</si>
  <si>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</si>
  <si>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</si>
  <si>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</si>
  <si>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</si>
  <si>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</si>
  <si>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</si>
  <si>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</si>
  <si>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</si>
  <si>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</si>
  <si>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</si>
  <si>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</si>
  <si>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</si>
  <si>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</si>
  <si>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</si>
  <si>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</si>
  <si>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</si>
  <si>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</si>
  <si>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</si>
  <si>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</si>
  <si>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</si>
  <si>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</si>
  <si>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</si>
  <si>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</si>
  <si>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</si>
  <si>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</si>
  <si>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</si>
  <si>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</si>
  <si>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</si>
  <si>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</si>
  <si>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</si>
  <si>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</si>
  <si>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</si>
  <si>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</si>
  <si>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</si>
  <si>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</si>
  <si>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</si>
  <si>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</si>
  <si>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</si>
  <si>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</si>
  <si>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</si>
  <si>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</si>
  <si>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</si>
  <si>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</si>
  <si>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</si>
  <si>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</si>
  <si>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</si>
  <si>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</si>
  <si>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</si>
  <si>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</si>
  <si>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</si>
  <si>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</si>
  <si>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</si>
  <si>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</si>
  <si>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</si>
  <si>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</si>
  <si>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</si>
  <si>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</si>
  <si>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</si>
  <si>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</si>
  <si>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</si>
  <si>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</si>
  <si>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</si>
  <si>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</si>
  <si>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</si>
  <si>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</si>
  <si>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</si>
  <si>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</si>
  <si>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</si>
  <si>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</si>
  <si>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</si>
  <si>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</si>
  <si>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</si>
  <si>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</si>
  <si>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</si>
  <si>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</si>
  <si>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</si>
  <si>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</si>
  <si>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</si>
  <si>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</si>
  <si>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</si>
  <si>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</si>
  <si>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</si>
  <si>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</si>
  <si>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</si>
  <si>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</si>
  <si>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</si>
  <si>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</si>
  <si>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</si>
  <si>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</si>
  <si>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</si>
  <si>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</si>
  <si>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</si>
  <si>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</si>
  <si>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</si>
  <si>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</si>
  <si>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</si>
  <si>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</si>
  <si>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</si>
  <si>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</si>
  <si>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</si>
  <si>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</si>
  <si>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</si>
  <si>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</si>
  <si>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</si>
  <si>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</si>
  <si>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</si>
  <si>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</si>
  <si>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</si>
  <si>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</si>
  <si>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</si>
  <si>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</si>
  <si>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</si>
  <si>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</si>
  <si>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</si>
  <si>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</si>
  <si>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</si>
  <si>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</si>
  <si>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</si>
  <si>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</si>
  <si>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</si>
  <si>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</si>
  <si>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</si>
  <si>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</si>
  <si>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</si>
  <si>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</si>
  <si>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</si>
  <si>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</si>
  <si>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</si>
  <si>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</si>
  <si>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</si>
  <si>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</si>
  <si>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</si>
  <si>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</si>
  <si>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</si>
  <si>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</si>
  <si>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</si>
  <si>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</si>
  <si>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</si>
  <si>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</si>
  <si>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</si>
  <si>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</si>
  <si>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</si>
  <si>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</si>
  <si>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</si>
  <si>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</si>
  <si>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</si>
  <si>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</si>
  <si>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</si>
  <si>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</si>
  <si>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</si>
  <si>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</si>
  <si>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</si>
  <si>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</si>
  <si>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</si>
  <si>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</si>
  <si>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</si>
  <si>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</si>
  <si>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</si>
  <si>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</si>
  <si>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</si>
  <si>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</si>
  <si>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</si>
  <si>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</si>
  <si>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</si>
  <si>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</si>
  <si>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</si>
  <si>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</si>
  <si>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</si>
  <si>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</si>
  <si>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</si>
  <si>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</si>
  <si>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</si>
  <si>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</si>
  <si>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</si>
  <si>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</si>
  <si>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</si>
  <si>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</si>
  <si>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</si>
  <si>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</si>
  <si>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</si>
  <si>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</si>
  <si>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</si>
  <si>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</si>
  <si>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</si>
  <si>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</si>
  <si>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</si>
  <si>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</si>
  <si>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</si>
  <si>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</si>
  <si>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</si>
  <si>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</si>
  <si>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</si>
  <si>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</si>
  <si>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</si>
  <si>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</si>
  <si>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</si>
  <si>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</si>
  <si>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</si>
  <si>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</si>
  <si>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</si>
  <si>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</si>
  <si>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</si>
  <si>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</si>
  <si>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</si>
  <si>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</si>
  <si>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</si>
  <si>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</si>
  <si>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</si>
  <si>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</si>
  <si>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</si>
  <si>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</si>
  <si>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</si>
  <si>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</si>
  <si>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</si>
  <si>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</si>
  <si>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</si>
  <si>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</si>
  <si>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</si>
  <si>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</si>
  <si>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</si>
  <si>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</si>
  <si>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</si>
  <si>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</si>
  <si>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</si>
  <si>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</si>
  <si>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</si>
  <si>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</si>
  <si>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</si>
  <si>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</si>
  <si>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</si>
  <si>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</si>
  <si>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</si>
  <si>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</si>
  <si>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</si>
  <si>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</si>
  <si>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</si>
  <si>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</si>
  <si>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</si>
  <si>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</si>
  <si>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</si>
  <si>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</si>
  <si>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</si>
  <si>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</si>
  <si>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</si>
  <si>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</si>
  <si>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</si>
  <si>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</si>
  <si>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</si>
  <si>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</si>
  <si>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</si>
  <si>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</si>
  <si>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</si>
  <si>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</si>
  <si>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</si>
  <si>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</si>
  <si>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</si>
  <si>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</si>
  <si>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</si>
  <si>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</si>
  <si>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</si>
  <si>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</si>
  <si>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</si>
  <si>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</si>
  <si>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</si>
  <si>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</si>
  <si>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</si>
  <si>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</si>
  <si>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</si>
  <si>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</si>
  <si>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</si>
  <si>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</si>
  <si>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</si>
  <si>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</si>
  <si>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</si>
  <si>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</si>
  <si>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</si>
  <si>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</si>
  <si>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</si>
  <si>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</si>
  <si>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</si>
  <si>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</si>
  <si>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</si>
  <si>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</si>
  <si>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</si>
  <si>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</si>
  <si>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</si>
  <si>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</si>
  <si>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</si>
  <si>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</si>
  <si>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</si>
  <si>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</si>
  <si>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</si>
  <si>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</si>
  <si>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</si>
  <si>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</si>
  <si>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</si>
  <si>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</si>
  <si>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</si>
  <si>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</si>
  <si>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</si>
  <si>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</si>
  <si>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</si>
  <si>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</si>
  <si>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</si>
  <si>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</si>
  <si>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</si>
  <si>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</si>
  <si>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</si>
  <si>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</si>
  <si>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</si>
  <si>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</si>
  <si>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</si>
  <si>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</si>
  <si>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</si>
  <si>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</si>
  <si>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</si>
  <si>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</si>
  <si>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</si>
  <si>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</si>
  <si>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</si>
  <si>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</si>
  <si>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</si>
  <si>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</si>
  <si>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</si>
  <si>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</si>
  <si>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</si>
  <si>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</si>
  <si>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</si>
  <si>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</si>
  <si>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</si>
  <si>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</si>
  <si>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</si>
  <si>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</si>
  <si>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</si>
  <si>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</si>
  <si>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</si>
  <si>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</si>
  <si>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</si>
  <si>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</si>
  <si>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</si>
  <si>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</si>
  <si>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</si>
  <si>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</si>
  <si>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</si>
  <si>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</si>
  <si>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</si>
  <si>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</si>
  <si>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</si>
  <si>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</si>
  <si>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</si>
  <si>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</si>
  <si>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</si>
  <si>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</si>
  <si>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</si>
  <si>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</si>
  <si>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</si>
  <si>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</si>
  <si>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</si>
  <si>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</si>
  <si>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</si>
  <si>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</si>
  <si>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</si>
  <si>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</si>
  <si>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</si>
  <si>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</si>
  <si>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</si>
  <si>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</si>
  <si>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</si>
  <si>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</si>
  <si>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</si>
  <si>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</si>
  <si>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</si>
  <si>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</si>
  <si>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</si>
  <si>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</si>
  <si>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</si>
  <si>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</si>
  <si>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</si>
  <si>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</si>
  <si>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</si>
  <si>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</si>
  <si>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</si>
  <si>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</si>
  <si>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</si>
  <si>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</si>
  <si>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</si>
  <si>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</si>
  <si>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</si>
  <si>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</si>
  <si>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</si>
  <si>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</si>
  <si>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</si>
  <si>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</si>
  <si>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</si>
  <si>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</si>
  <si>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</si>
  <si>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</si>
  <si>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</si>
  <si>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</si>
  <si>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</si>
  <si>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</si>
  <si>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</si>
  <si>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</si>
  <si>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</si>
  <si>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</si>
  <si>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</si>
  <si>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</si>
  <si>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</si>
  <si>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</si>
  <si>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</si>
  <si>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</si>
  <si>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</si>
  <si>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</si>
  <si>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</si>
  <si>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</si>
  <si>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</si>
  <si>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</si>
  <si>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</si>
  <si>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</si>
  <si>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</si>
  <si>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</si>
  <si>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</si>
  <si>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</si>
  <si>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</si>
  <si>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</si>
  <si>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</si>
  <si>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</si>
  <si>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</si>
  <si>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</si>
  <si>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</si>
  <si>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</si>
  <si>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</si>
  <si>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</si>
  <si>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</si>
  <si>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</si>
  <si>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</si>
  <si>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</si>
  <si>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</si>
  <si>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</si>
  <si>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</si>
  <si>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</si>
  <si>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</si>
  <si>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</si>
  <si>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</si>
  <si>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</si>
  <si>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</si>
  <si>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</si>
  <si>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</si>
  <si>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</si>
  <si>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</si>
  <si>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</si>
  <si>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</si>
  <si>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</si>
  <si>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</si>
  <si>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</si>
  <si>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</si>
  <si>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</si>
  <si>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</si>
  <si>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</si>
  <si>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</si>
  <si>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</si>
  <si>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</si>
  <si>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</si>
  <si>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</si>
  <si>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</si>
  <si>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</si>
  <si>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</si>
  <si>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</si>
  <si>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</si>
  <si>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</si>
  <si>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</si>
  <si>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</si>
  <si>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</si>
  <si>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</si>
  <si>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</si>
  <si>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</si>
  <si>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</si>
  <si>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</si>
  <si>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</si>
  <si>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</si>
  <si>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</si>
  <si>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</si>
  <si>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</si>
  <si>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</si>
  <si>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</si>
  <si>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</si>
  <si>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</si>
  <si>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</si>
  <si>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</si>
  <si>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</si>
  <si>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</si>
  <si>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</si>
  <si>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</si>
  <si>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</si>
  <si>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</si>
  <si>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</si>
  <si>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</si>
  <si>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</si>
  <si>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</si>
  <si>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</si>
  <si>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</si>
  <si>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</si>
  <si>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</si>
  <si>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</si>
  <si>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</si>
  <si>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</si>
  <si>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</si>
  <si>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</si>
  <si>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</si>
  <si>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</si>
  <si>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</si>
  <si>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</si>
  <si>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</si>
  <si>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</si>
  <si>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</si>
  <si>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</si>
  <si>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</si>
  <si>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</si>
  <si>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</si>
  <si>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</si>
  <si>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</si>
  <si>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</si>
  <si>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</si>
  <si>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</si>
  <si>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</si>
  <si>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</si>
  <si>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</si>
  <si>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</si>
  <si>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</si>
  <si>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</si>
  <si>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</si>
  <si>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</si>
  <si>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</si>
  <si>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</si>
  <si>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</si>
  <si>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</si>
  <si>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</si>
  <si>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</si>
  <si>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</si>
  <si>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</si>
  <si>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</si>
  <si>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</si>
  <si>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</si>
  <si>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</si>
  <si>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</si>
  <si>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</si>
  <si>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</si>
  <si>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</si>
  <si>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</si>
  <si>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</si>
  <si>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</si>
  <si>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</si>
  <si>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</si>
  <si>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</si>
  <si>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</si>
  <si>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</si>
  <si>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</si>
  <si>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</si>
  <si>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</si>
  <si>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</si>
  <si>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</si>
  <si>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</si>
  <si>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</si>
  <si>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</si>
  <si>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</si>
  <si>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</si>
  <si>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</si>
  <si>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</si>
  <si>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</si>
  <si>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</si>
  <si>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</si>
  <si>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</si>
  <si>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</si>
  <si>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</si>
  <si>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</si>
  <si>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</si>
  <si>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</si>
  <si>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</si>
  <si>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</si>
  <si>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</si>
  <si>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</si>
  <si>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</si>
  <si>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</si>
  <si>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</si>
  <si>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</si>
  <si>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</si>
  <si>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</si>
  <si>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</si>
  <si>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</si>
  <si>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</si>
  <si>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</si>
  <si>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</si>
  <si>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</si>
  <si>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</si>
  <si>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</si>
  <si>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</si>
  <si>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</si>
  <si>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</si>
  <si>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</si>
  <si>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</si>
  <si>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</si>
  <si>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</si>
  <si>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</si>
  <si>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</si>
  <si>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</si>
  <si>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</si>
  <si>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</si>
  <si>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</si>
  <si>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</si>
  <si>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</si>
  <si>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</si>
  <si>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</si>
  <si>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</si>
  <si>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</si>
  <si>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</si>
  <si>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</si>
  <si>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</si>
  <si>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</si>
  <si>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</si>
  <si>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</si>
  <si>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</si>
  <si>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</si>
  <si>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</si>
  <si>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</si>
  <si>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</si>
  <si>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</si>
  <si>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</si>
  <si>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</si>
  <si>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</si>
  <si>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</si>
  <si>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</si>
  <si>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</si>
  <si>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</si>
  <si>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</si>
  <si>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</si>
  <si>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</si>
  <si>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</si>
  <si>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</si>
  <si>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</si>
  <si>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</si>
  <si>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</si>
  <si>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</si>
  <si>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</si>
  <si>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</si>
  <si>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</si>
  <si>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</si>
  <si>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</si>
  <si>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</si>
  <si>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</si>
  <si>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</si>
  <si>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</si>
  <si>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</si>
  <si>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</si>
  <si>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</si>
  <si>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</si>
  <si>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</si>
  <si>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</si>
  <si>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</si>
  <si>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</si>
  <si>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</si>
  <si>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</si>
  <si>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</si>
  <si>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</si>
  <si>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</si>
  <si>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</si>
  <si>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</si>
  <si>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</si>
  <si>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</si>
  <si>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</si>
  <si>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</si>
  <si>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</si>
  <si>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</si>
  <si>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</si>
  <si>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</si>
  <si>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</si>
  <si>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</si>
  <si>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</si>
  <si>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</si>
  <si>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</si>
  <si>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</si>
  <si>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</si>
  <si>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</si>
  <si>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</si>
  <si>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</si>
  <si>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</si>
  <si>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</si>
  <si>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</si>
  <si>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</si>
  <si>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</si>
  <si>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</si>
  <si>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</si>
  <si>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</si>
  <si>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</si>
  <si>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</si>
  <si>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</si>
  <si>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</si>
  <si>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</si>
  <si>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</si>
  <si>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</si>
  <si>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</si>
  <si>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</si>
  <si>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</si>
  <si>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</si>
  <si>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</si>
  <si>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</si>
  <si>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</si>
  <si>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</si>
  <si>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</si>
  <si>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</si>
  <si>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</si>
  <si>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</si>
  <si>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</si>
  <si>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</si>
  <si>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</si>
  <si>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</si>
  <si>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</si>
  <si>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</si>
  <si>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</si>
  <si>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</si>
  <si>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</si>
  <si>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</si>
  <si>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</si>
  <si>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</si>
  <si>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</si>
  <si>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</si>
  <si>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</si>
  <si>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</si>
  <si>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</si>
  <si>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</si>
  <si>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</si>
  <si>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</si>
  <si>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</si>
  <si>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</si>
  <si>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</si>
  <si>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</si>
  <si>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</si>
  <si>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</si>
  <si>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</si>
  <si>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</si>
  <si>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</si>
  <si>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</si>
  <si>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</si>
  <si>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</si>
  <si>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</si>
  <si>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</si>
  <si>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</si>
  <si>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</si>
  <si>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</si>
  <si>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</si>
  <si>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</si>
  <si>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</si>
  <si>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</si>
  <si>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</si>
  <si>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</si>
  <si>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</si>
  <si>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</si>
  <si>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</si>
  <si>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</si>
  <si>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</si>
  <si>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</si>
  <si>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</si>
  <si>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</si>
  <si>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</si>
  <si>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</si>
  <si>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</si>
  <si>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</si>
  <si>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</si>
  <si>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</si>
  <si>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</si>
  <si>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</si>
  <si>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</si>
  <si>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</si>
  <si>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</si>
  <si>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</si>
  <si>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</si>
  <si>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</si>
  <si>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</si>
  <si>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</si>
  <si>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</si>
  <si>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</si>
  <si>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</si>
  <si>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</si>
  <si>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</si>
  <si>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</si>
  <si>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</si>
  <si>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</si>
  <si>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</si>
  <si>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</si>
  <si>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</si>
  <si>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</si>
  <si>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</si>
  <si>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</si>
  <si>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</si>
  <si>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</si>
  <si>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</si>
  <si>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</si>
  <si>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</si>
  <si>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</si>
  <si>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</si>
  <si>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</si>
  <si>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</si>
  <si>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</si>
  <si>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</si>
  <si>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</si>
  <si>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</si>
  <si>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</si>
  <si>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</si>
  <si>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</si>
  <si>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</si>
  <si>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</si>
  <si>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</si>
  <si>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</si>
  <si>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</si>
  <si>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</si>
  <si>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</si>
  <si>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</si>
  <si>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</si>
  <si>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</si>
  <si>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</si>
  <si>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</si>
  <si>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</si>
  <si>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</si>
  <si>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</si>
  <si>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</si>
  <si>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</si>
  <si>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</si>
  <si>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</si>
  <si>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</si>
  <si>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</si>
  <si>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</si>
  <si>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</si>
  <si>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</si>
  <si>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</si>
  <si>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</si>
  <si>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</si>
  <si>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</si>
  <si>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</si>
  <si>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</si>
  <si>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</si>
  <si>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</si>
  <si>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</si>
  <si>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</si>
  <si>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</si>
  <si>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</si>
  <si>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</si>
  <si>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</si>
  <si>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</si>
  <si>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</si>
  <si>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</si>
  <si>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</si>
  <si>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</si>
  <si>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</si>
  <si>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</si>
  <si>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</si>
  <si>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</si>
  <si>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</si>
  <si>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</si>
  <si>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</si>
  <si>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</si>
  <si>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</si>
  <si>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</si>
  <si>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</si>
  <si>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</si>
  <si>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</si>
  <si>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</si>
  <si>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</si>
  <si>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</si>
  <si>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</si>
  <si>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</si>
  <si>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</si>
  <si>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</si>
  <si>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</si>
  <si>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</si>
  <si>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</si>
  <si>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</si>
  <si>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</si>
  <si>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</si>
  <si>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</si>
  <si>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</si>
  <si>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</si>
  <si>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</si>
  <si>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</si>
  <si>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</si>
  <si>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</si>
  <si>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</si>
  <si>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</si>
  <si>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</si>
  <si>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</si>
  <si>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</si>
  <si>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</si>
  <si>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</si>
  <si>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</si>
  <si>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</si>
  <si>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</si>
  <si>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</si>
  <si>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</si>
  <si>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</si>
  <si>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</si>
  <si>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</si>
  <si>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</si>
  <si>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</si>
  <si>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</si>
  <si>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</si>
  <si>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</si>
  <si>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</si>
  <si>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</si>
  <si>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</si>
  <si>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</si>
  <si>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</si>
  <si>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</si>
  <si>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</si>
  <si>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</si>
  <si>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</si>
  <si>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</si>
  <si>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</si>
  <si>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</si>
  <si>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</si>
  <si>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</si>
  <si>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</si>
  <si>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</si>
  <si>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</si>
  <si>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</si>
  <si>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</si>
  <si>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</si>
  <si>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</si>
  <si>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</si>
  <si>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</si>
  <si>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</si>
  <si>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</si>
  <si>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</si>
  <si>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</si>
  <si>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</si>
  <si>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</si>
  <si>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</si>
  <si>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</si>
  <si>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</si>
  <si>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</si>
  <si>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</si>
  <si>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</si>
  <si>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</si>
  <si>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</si>
  <si>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</si>
  <si>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</si>
  <si>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</si>
  <si>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</si>
  <si>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</si>
  <si>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</si>
  <si>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</si>
  <si>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</si>
  <si>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</si>
  <si>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</si>
  <si>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</si>
  <si>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</si>
  <si>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</si>
  <si>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</si>
  <si>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</si>
  <si>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</si>
  <si>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</si>
  <si>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</si>
  <si>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</si>
  <si>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</si>
  <si>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</si>
  <si>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</si>
  <si>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</si>
  <si>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</si>
  <si>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</si>
  <si>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</si>
  <si>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</si>
  <si>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</si>
  <si>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</si>
  <si>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</si>
  <si>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</si>
  <si>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</si>
  <si>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</si>
  <si>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</si>
  <si>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</si>
  <si>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</si>
  <si>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</si>
  <si>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</si>
  <si>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</si>
  <si>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</si>
  <si>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</si>
  <si>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</si>
  <si>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</si>
  <si>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</si>
  <si>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</si>
  <si>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</si>
  <si>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</si>
  <si>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</si>
  <si>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</si>
  <si>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</si>
  <si>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</si>
  <si>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</si>
  <si>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</si>
  <si>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</si>
  <si>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</si>
  <si>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</si>
  <si>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</si>
  <si>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</si>
  <si>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</si>
  <si>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</si>
  <si>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</si>
  <si>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</si>
  <si>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</si>
  <si>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</si>
  <si>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</si>
  <si>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</si>
  <si>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</si>
  <si>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</si>
  <si>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</si>
  <si>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</si>
  <si>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</si>
  <si>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</si>
  <si>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</si>
  <si>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</si>
  <si>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</si>
  <si>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</si>
  <si>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</si>
  <si>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</si>
  <si>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</si>
  <si>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</si>
  <si>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</si>
  <si>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</si>
  <si>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</si>
  <si>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</si>
  <si>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</si>
  <si>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</si>
  <si>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</si>
  <si>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</si>
  <si>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</si>
  <si>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</si>
  <si>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</si>
  <si>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</si>
  <si>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</si>
  <si>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</si>
  <si>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</si>
  <si>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</si>
  <si>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</si>
  <si>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</si>
  <si>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</si>
  <si>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</si>
  <si>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</si>
  <si>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</si>
  <si>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</si>
  <si>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</si>
  <si>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</si>
  <si>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</si>
  <si>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</si>
  <si>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</si>
  <si>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</si>
  <si>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</si>
  <si>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</si>
  <si>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</si>
  <si>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</si>
  <si>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</si>
  <si>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</si>
  <si>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</si>
  <si>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</si>
  <si>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</si>
  <si>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</si>
  <si>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</si>
  <si>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</si>
  <si>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</si>
  <si>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</si>
  <si>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</si>
  <si>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</si>
  <si>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</si>
  <si>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</si>
  <si>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</si>
  <si>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</si>
  <si>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</si>
  <si>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</si>
  <si>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</si>
  <si>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</si>
  <si>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</si>
  <si>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</si>
  <si>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</si>
  <si>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</si>
  <si>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</si>
  <si>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</si>
  <si>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</si>
  <si>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</si>
  <si>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</si>
  <si>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</si>
  <si>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</si>
  <si>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</si>
  <si>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</si>
  <si>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</si>
  <si>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</si>
  <si>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</si>
  <si>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</si>
  <si>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</si>
  <si>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</si>
  <si>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</si>
  <si>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</si>
  <si>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</si>
  <si>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</si>
  <si>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</si>
  <si>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</si>
  <si>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</si>
  <si>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</si>
  <si>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</si>
  <si>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</si>
  <si>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</si>
  <si>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</si>
  <si>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</si>
  <si>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</si>
  <si>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</si>
  <si>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</si>
  <si>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</si>
  <si>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</si>
  <si>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</si>
  <si>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</si>
  <si>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</si>
  <si>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</si>
  <si>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</si>
  <si>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</si>
  <si>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</si>
  <si>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</si>
  <si>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</si>
  <si>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</si>
  <si>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</si>
  <si>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</si>
  <si>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</si>
  <si>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</si>
  <si>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</si>
  <si>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</si>
  <si>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</si>
  <si>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</si>
  <si>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</si>
  <si>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</si>
  <si>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</si>
  <si>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</si>
  <si>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</si>
  <si>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</si>
  <si>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</si>
  <si>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</si>
  <si>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</si>
  <si>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</si>
  <si>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</si>
  <si>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</si>
  <si>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</si>
  <si>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</si>
  <si>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</si>
  <si>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</si>
  <si>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</si>
  <si>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</si>
  <si>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</si>
  <si>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</si>
  <si>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</si>
  <si>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</si>
  <si>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</si>
  <si>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</si>
  <si>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</si>
  <si>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</si>
  <si>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</si>
  <si>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</si>
  <si>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</si>
  <si>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</si>
  <si>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</si>
  <si>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</si>
  <si>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</si>
  <si>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</si>
  <si>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</si>
  <si>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</si>
  <si>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</si>
  <si>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</si>
  <si>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</si>
  <si>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</si>
  <si>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</si>
  <si>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</si>
  <si>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</si>
  <si>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</si>
  <si>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</si>
  <si>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</si>
  <si>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</si>
  <si>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</si>
  <si>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</si>
  <si>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</si>
  <si>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</si>
  <si>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</si>
  <si>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</si>
  <si>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</si>
  <si>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</si>
  <si>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</si>
  <si>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</si>
  <si>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</si>
  <si>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</si>
  <si>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</si>
  <si>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</si>
  <si>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</si>
  <si>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</si>
  <si>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</si>
  <si>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</si>
  <si>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</si>
  <si>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</si>
  <si>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</si>
  <si>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</si>
  <si>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</si>
  <si>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</si>
  <si>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</si>
  <si>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</si>
  <si>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</si>
  <si>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</si>
  <si>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</si>
  <si>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</si>
  <si>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</si>
  <si>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</si>
  <si>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</si>
  <si>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</si>
  <si>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</si>
  <si>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</si>
  <si>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</si>
  <si>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</si>
  <si>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</si>
  <si>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</si>
  <si>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</si>
  <si>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</si>
  <si>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</si>
  <si>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</si>
  <si>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</si>
  <si>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</si>
  <si>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</si>
  <si>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</si>
  <si>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</si>
  <si>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</si>
  <si>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</si>
  <si>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</si>
  <si>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</si>
  <si>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</si>
  <si>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</si>
  <si>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</si>
  <si>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</si>
  <si>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</si>
  <si>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</si>
  <si>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</si>
  <si>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</si>
  <si>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</si>
  <si>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</si>
  <si>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</si>
  <si>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</si>
  <si>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</si>
  <si>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</si>
  <si>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</si>
  <si>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</si>
  <si>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</si>
  <si>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</si>
  <si>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</si>
  <si>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</si>
  <si>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</si>
  <si>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</si>
  <si>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</si>
  <si>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</si>
  <si>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</si>
  <si>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</si>
  <si>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</si>
  <si>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</si>
  <si>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</si>
  <si>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</si>
  <si>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</si>
  <si>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</si>
  <si>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</si>
  <si>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</si>
  <si>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</si>
  <si>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</si>
  <si>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</si>
  <si>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</si>
  <si>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</si>
  <si>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</si>
  <si>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</si>
  <si>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</si>
  <si>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</si>
  <si>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</si>
  <si>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</si>
  <si>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</si>
  <si>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</si>
  <si>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</si>
  <si>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</si>
  <si>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</si>
  <si>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</si>
  <si>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</si>
  <si>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</si>
  <si>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</si>
  <si>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</si>
  <si>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</si>
  <si>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</si>
  <si>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</si>
  <si>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</si>
  <si>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</si>
  <si>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</si>
  <si>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</si>
  <si>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</si>
  <si>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</si>
  <si>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</si>
  <si>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</si>
  <si>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</si>
  <si>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</si>
  <si>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</si>
  <si>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</si>
  <si>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</si>
  <si>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</si>
  <si>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</si>
  <si>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</si>
  <si>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</si>
  <si>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</si>
  <si>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</si>
  <si>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</si>
  <si>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</si>
  <si>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</si>
  <si>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</si>
  <si>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</si>
  <si>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</si>
  <si>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</si>
  <si>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</si>
  <si>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</si>
  <si>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</si>
  <si>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</si>
  <si>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</si>
  <si>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</si>
  <si>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</si>
  <si>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</si>
  <si>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</si>
  <si>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</si>
  <si>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</si>
  <si>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</si>
  <si>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</si>
  <si>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</si>
  <si>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</si>
  <si>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</si>
  <si>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</si>
  <si>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</si>
  <si>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</si>
  <si>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</si>
  <si>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</si>
  <si>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</si>
  <si>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</si>
  <si>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</si>
  <si>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</si>
  <si>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</si>
  <si>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</si>
  <si>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</si>
  <si>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</si>
  <si>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</si>
  <si>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</si>
  <si>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</si>
  <si>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</si>
  <si>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</si>
  <si>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</si>
  <si>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</si>
  <si>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</si>
  <si>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</si>
  <si>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</si>
  <si>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</si>
  <si>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</si>
  <si>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</si>
  <si>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</si>
  <si>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</si>
  <si>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</si>
  <si>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</si>
  <si>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</si>
  <si>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</si>
  <si>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</si>
  <si>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</si>
  <si>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</si>
  <si>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</si>
  <si>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</si>
  <si>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</si>
  <si>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</si>
  <si>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</si>
  <si>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</si>
  <si>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</si>
  <si>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</si>
  <si>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</si>
  <si>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</si>
  <si>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</si>
  <si>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</si>
  <si>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</si>
  <si>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</si>
  <si>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</si>
  <si>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</si>
  <si>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</si>
  <si>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</si>
  <si>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</si>
  <si>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</si>
  <si>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</si>
  <si>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</si>
  <si>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</si>
  <si>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</si>
  <si>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</si>
  <si>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</si>
  <si>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</si>
  <si>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</si>
  <si>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</si>
  <si>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</si>
  <si>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</si>
  <si>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</si>
  <si>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</si>
  <si>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</si>
  <si>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</si>
  <si>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</si>
  <si>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</si>
  <si>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</si>
  <si>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</si>
  <si>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</si>
  <si>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</si>
  <si>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</si>
  <si>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</si>
  <si>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</si>
  <si>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</si>
  <si>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</si>
  <si>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</si>
  <si>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</si>
  <si>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</si>
  <si>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</si>
  <si>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</si>
  <si>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</si>
  <si>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</si>
  <si>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</si>
  <si>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</si>
  <si>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</si>
  <si>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</si>
  <si>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</si>
  <si>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</si>
  <si>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</si>
  <si>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</si>
  <si>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</si>
  <si>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</si>
  <si>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</si>
  <si>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</si>
  <si>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</si>
  <si>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</si>
  <si>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</si>
  <si>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</si>
  <si>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</si>
  <si>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</si>
  <si>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</si>
  <si>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</si>
  <si>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</si>
  <si>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</si>
  <si>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</si>
  <si>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</si>
  <si>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</si>
  <si>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</si>
  <si>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</si>
  <si>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</si>
  <si>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</si>
  <si>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</si>
  <si>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</si>
  <si>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</si>
  <si>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</si>
  <si>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</si>
  <si>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</si>
  <si>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</si>
  <si>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</si>
  <si>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</si>
  <si>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</si>
  <si>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</si>
  <si>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</si>
  <si>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</si>
  <si>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</si>
  <si>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</si>
  <si>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</si>
  <si>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</si>
  <si>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</si>
  <si>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</si>
  <si>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</si>
  <si>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</si>
  <si>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</si>
  <si>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</si>
  <si>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</si>
  <si>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</si>
  <si>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</si>
  <si>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</si>
  <si>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</si>
  <si>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</si>
  <si>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</si>
  <si>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</si>
  <si>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</si>
  <si>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</si>
  <si>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</si>
  <si>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</si>
  <si>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</si>
  <si>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</si>
  <si>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</si>
  <si>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</si>
  <si>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</si>
  <si>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</si>
  <si>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</si>
  <si>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</si>
  <si>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</si>
  <si>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</si>
  <si>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</si>
  <si>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</si>
  <si>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</si>
  <si>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</si>
  <si>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</si>
  <si>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</si>
  <si>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</si>
  <si>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</si>
  <si>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</si>
  <si>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</si>
  <si>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</si>
  <si>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</si>
  <si>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</si>
  <si>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</si>
  <si>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</si>
  <si>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</si>
  <si>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</si>
  <si>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</si>
  <si>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</si>
  <si>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</si>
  <si>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</si>
  <si>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</si>
  <si>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</si>
  <si>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</si>
  <si>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</si>
  <si>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</si>
  <si>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</si>
  <si>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</si>
  <si>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</si>
  <si>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</si>
  <si>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</si>
  <si>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</si>
  <si>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</si>
  <si>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</si>
  <si>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</si>
  <si>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</si>
  <si>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</si>
  <si>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</si>
  <si>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</si>
  <si>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</si>
  <si>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</si>
  <si>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</si>
  <si>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</si>
  <si>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</si>
  <si>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</si>
  <si>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</si>
  <si>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</si>
  <si>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</si>
  <si>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</si>
  <si>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</si>
  <si>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</si>
  <si>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</si>
  <si>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</si>
  <si>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</si>
  <si>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</si>
  <si>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</si>
  <si>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</si>
  <si>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</si>
  <si>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</si>
  <si>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</si>
  <si>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</si>
  <si>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</si>
  <si>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</si>
  <si>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</si>
  <si>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</si>
  <si>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</si>
  <si>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</si>
  <si>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</si>
  <si>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</si>
  <si>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</si>
  <si>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</si>
  <si>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</si>
  <si>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</si>
  <si>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</si>
  <si>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</si>
  <si>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</si>
  <si>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</si>
  <si>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</si>
  <si>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</si>
  <si>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</si>
  <si>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</si>
  <si>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</si>
  <si>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</si>
  <si>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</si>
  <si>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</si>
  <si>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</si>
  <si>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</si>
  <si>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</si>
  <si>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</si>
  <si>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</si>
  <si>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</si>
  <si>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</si>
  <si>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</si>
  <si>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</si>
  <si>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</si>
  <si>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</si>
  <si>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</si>
  <si>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</si>
  <si>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</si>
  <si>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</si>
  <si>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</si>
  <si>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</si>
  <si>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</si>
  <si>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</si>
  <si>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</si>
  <si>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</si>
  <si>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</si>
  <si>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</si>
  <si>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</si>
  <si>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</si>
  <si>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</si>
  <si>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</si>
  <si>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</si>
  <si>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</si>
  <si>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</si>
  <si>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</si>
  <si>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</si>
  <si>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</si>
  <si>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</si>
  <si>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</si>
  <si>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</si>
  <si>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</si>
  <si>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</si>
  <si>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</si>
  <si>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</si>
  <si>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</si>
  <si>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</si>
  <si>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</si>
  <si>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</si>
  <si>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</si>
  <si>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</si>
  <si>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</si>
  <si>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</si>
  <si>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</si>
  <si>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</si>
  <si>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</si>
  <si>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</si>
  <si>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</si>
  <si>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</si>
  <si>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</si>
  <si>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</si>
  <si>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</si>
  <si>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</si>
  <si>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</si>
  <si>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</si>
  <si>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</si>
  <si>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</si>
  <si>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</si>
  <si>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</si>
  <si>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</si>
  <si>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</si>
  <si>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</si>
  <si>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</si>
  <si>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</si>
  <si>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</si>
  <si>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</si>
  <si>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</si>
  <si>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</si>
  <si>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</si>
  <si>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</si>
  <si>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</si>
  <si>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</si>
  <si>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</si>
  <si>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</si>
  <si>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</si>
  <si>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</si>
  <si>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</si>
  <si>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</si>
  <si>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</si>
  <si>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</si>
  <si>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</si>
  <si>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</si>
  <si>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</si>
  <si>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</si>
  <si>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</si>
  <si>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</si>
  <si>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</si>
  <si>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</si>
  <si>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</si>
  <si>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</si>
  <si>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</si>
  <si>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</si>
  <si>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</si>
  <si>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</si>
  <si>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</si>
  <si>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</si>
  <si>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</si>
  <si>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</si>
  <si>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</si>
  <si>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</si>
  <si>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</si>
  <si>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</si>
  <si>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</si>
  <si>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</si>
  <si>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</si>
  <si>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</si>
  <si>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</si>
  <si>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</si>
  <si>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</si>
  <si>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</si>
  <si>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</si>
  <si>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</si>
  <si>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</si>
  <si>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</si>
  <si>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</si>
  <si>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</si>
  <si>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</si>
  <si>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</si>
  <si>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</si>
  <si>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</si>
  <si>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</si>
  <si>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</si>
  <si>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</si>
  <si>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</si>
  <si>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</si>
  <si>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</si>
  <si>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</si>
  <si>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</si>
  <si>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</si>
  <si>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</si>
  <si>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</si>
  <si>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</si>
  <si>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</si>
  <si>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</si>
  <si>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</si>
  <si>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</si>
  <si>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</si>
  <si>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</si>
  <si>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</si>
  <si>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</si>
  <si>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</si>
  <si>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</si>
  <si>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</si>
  <si>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</si>
  <si>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</si>
  <si>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</si>
  <si>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</si>
  <si>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</si>
  <si>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</si>
  <si>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</si>
  <si>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</si>
  <si>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</si>
  <si>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</si>
  <si>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</si>
  <si>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</si>
  <si>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</si>
  <si>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</si>
  <si>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</si>
  <si>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</si>
  <si>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</si>
  <si>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</si>
  <si>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</si>
  <si>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</si>
  <si>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</si>
  <si>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</si>
  <si>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</si>
  <si>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</si>
  <si>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</si>
  <si>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</si>
  <si>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</si>
  <si>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</si>
  <si>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</si>
  <si>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</si>
  <si>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</si>
  <si>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</si>
  <si>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</si>
  <si>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</si>
  <si>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</si>
  <si>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</si>
  <si>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</si>
  <si>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</si>
  <si>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</si>
  <si>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</si>
  <si>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</si>
  <si>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</si>
  <si>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</si>
  <si>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</si>
  <si>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</si>
  <si>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</si>
  <si>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</si>
  <si>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</si>
  <si>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</si>
  <si>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</si>
  <si>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</si>
  <si>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</si>
  <si>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</si>
  <si>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</si>
  <si>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</si>
  <si>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</si>
  <si>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</si>
  <si>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</si>
  <si>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</si>
  <si>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</si>
  <si>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</si>
  <si>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</si>
  <si>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</si>
  <si>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</si>
  <si>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</si>
  <si>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</si>
  <si>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</si>
  <si>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</si>
  <si>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</si>
  <si>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</si>
  <si>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</si>
  <si>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</si>
  <si>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</si>
  <si>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</si>
  <si>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</si>
  <si>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</si>
  <si>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</si>
  <si>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</si>
  <si>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</si>
  <si>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</si>
  <si>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</si>
  <si>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</si>
  <si>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</si>
  <si>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</si>
  <si>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</si>
  <si>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</si>
  <si>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</si>
  <si>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</si>
  <si>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</si>
  <si>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</si>
  <si>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</si>
  <si>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</si>
  <si>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</si>
  <si>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</si>
  <si>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</si>
  <si>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</si>
  <si>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</si>
  <si>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</si>
  <si>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</si>
  <si>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</si>
  <si>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</si>
  <si>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</si>
  <si>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</si>
  <si>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</si>
  <si>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</si>
  <si>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</si>
  <si>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</si>
  <si>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</si>
  <si>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</si>
  <si>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</si>
  <si>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</si>
  <si>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</si>
  <si>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</si>
  <si>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</si>
  <si>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</si>
  <si>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</si>
  <si>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</si>
  <si>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</si>
  <si>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</si>
  <si>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</si>
  <si>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</si>
  <si>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</si>
  <si>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</si>
  <si>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</si>
  <si>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</si>
  <si>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</si>
  <si>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</si>
  <si>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</si>
  <si>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</si>
  <si>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</si>
  <si>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</si>
  <si>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</si>
  <si>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</si>
  <si>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</si>
  <si>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</si>
  <si>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</si>
  <si>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</si>
  <si>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</si>
  <si>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</si>
  <si>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</si>
  <si>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</si>
  <si>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</si>
  <si>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</si>
  <si>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</si>
  <si>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</si>
  <si>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</si>
  <si>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</si>
  <si>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</si>
  <si>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</si>
  <si>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</si>
  <si>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</si>
  <si>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</si>
  <si>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</si>
  <si>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</si>
  <si>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</si>
  <si>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</si>
  <si>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</si>
  <si>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</si>
  <si>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</si>
  <si>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</si>
  <si>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</si>
  <si>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</si>
  <si>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</si>
  <si>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</si>
  <si>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</si>
  <si>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</si>
  <si>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</si>
  <si>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</si>
  <si>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</si>
  <si>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</si>
  <si>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</si>
  <si>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</si>
  <si>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</si>
  <si>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</si>
  <si>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</si>
  <si>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</si>
  <si>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</si>
  <si>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</si>
  <si>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</si>
  <si>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</si>
  <si>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</si>
  <si>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</si>
  <si>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</si>
  <si>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</si>
  <si>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</si>
  <si>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</si>
  <si>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</si>
  <si>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</si>
  <si>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</si>
  <si>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</si>
  <si>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</si>
  <si>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</si>
  <si>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</si>
  <si>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</si>
  <si>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</si>
  <si>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</si>
  <si>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</si>
  <si>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</si>
  <si>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</si>
  <si>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</si>
  <si>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</si>
  <si>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</si>
  <si>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</si>
  <si>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</si>
  <si>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</si>
  <si>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</si>
  <si>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</si>
  <si>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</si>
  <si>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</si>
  <si>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</si>
  <si>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</si>
  <si>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</si>
  <si>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</si>
  <si>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</si>
  <si>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</si>
  <si>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</si>
  <si>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</si>
  <si>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</si>
  <si>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</si>
  <si>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</si>
  <si>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</si>
  <si>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</si>
  <si>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</si>
  <si>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</si>
  <si>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</si>
  <si>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</si>
  <si>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</si>
  <si>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</si>
  <si>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</si>
  <si>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</si>
  <si>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</si>
  <si>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</si>
  <si>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</si>
  <si>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</si>
  <si>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</si>
  <si>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</si>
  <si>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</si>
  <si>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</si>
  <si>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</si>
  <si>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</si>
  <si>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</si>
  <si>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</si>
  <si>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</si>
  <si>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</si>
  <si>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</si>
  <si>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</si>
  <si>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</si>
  <si>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</si>
  <si>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</si>
  <si>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</si>
  <si>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</si>
  <si>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</si>
  <si>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</si>
  <si>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</si>
  <si>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</si>
  <si>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</si>
  <si>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</si>
  <si>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</si>
  <si>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</si>
  <si>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</si>
  <si>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</si>
  <si>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</si>
  <si>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</si>
  <si>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</si>
  <si>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</si>
  <si>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</si>
  <si>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</si>
  <si>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</si>
  <si>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</si>
  <si>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</si>
  <si>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</si>
  <si>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</si>
  <si>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</si>
  <si>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</si>
  <si>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</si>
  <si>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</si>
  <si>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</si>
  <si>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</si>
  <si>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</si>
  <si>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</si>
  <si>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</si>
  <si>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</si>
  <si>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</si>
  <si>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</si>
  <si>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</si>
  <si>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</si>
  <si>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</si>
  <si>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</si>
  <si>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</si>
  <si>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</si>
  <si>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</si>
  <si>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</si>
  <si>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</si>
  <si>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</si>
  <si>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</si>
  <si>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</si>
  <si>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</si>
  <si>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</si>
  <si>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</si>
  <si>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</si>
  <si>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</si>
  <si>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</si>
  <si>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</si>
  <si>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</si>
  <si>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</si>
  <si>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</si>
  <si>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</si>
  <si>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</si>
  <si>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</si>
  <si>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</si>
  <si>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</si>
  <si>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</si>
  <si>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</si>
  <si>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</si>
  <si>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</si>
  <si>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</si>
  <si>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</si>
  <si>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</si>
  <si>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</si>
  <si>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</si>
  <si>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</si>
  <si>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</si>
  <si>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</si>
  <si>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</si>
  <si>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</si>
  <si>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</si>
  <si>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</si>
  <si>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</si>
  <si>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</si>
  <si>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</si>
  <si>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</si>
  <si>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</si>
  <si>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</si>
  <si>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</si>
  <si>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</si>
  <si>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</si>
  <si>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</si>
  <si>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</si>
  <si>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</si>
  <si>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</si>
  <si>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</si>
  <si>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</si>
  <si>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</si>
  <si>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</si>
  <si>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</si>
  <si>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</si>
  <si>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</si>
  <si>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</si>
  <si>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</si>
  <si>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</si>
  <si>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</si>
  <si>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</si>
  <si>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</si>
  <si>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</si>
  <si>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</si>
  <si>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</si>
  <si>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</si>
  <si>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</si>
  <si>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</si>
  <si>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</si>
  <si>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</si>
  <si>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</si>
  <si>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</si>
  <si>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</si>
  <si>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</si>
  <si>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</si>
  <si>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</si>
  <si>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</si>
  <si>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</si>
  <si>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</si>
  <si>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</si>
  <si>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</si>
  <si>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</si>
  <si>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</si>
  <si>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</si>
  <si>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</si>
  <si>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</si>
  <si>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</si>
  <si>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</si>
  <si>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</si>
  <si>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</si>
  <si>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</si>
  <si>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</si>
  <si>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</si>
  <si>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</si>
  <si>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</si>
  <si>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</si>
  <si>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</si>
  <si>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</si>
  <si>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</si>
  <si>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</si>
  <si>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</si>
  <si>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</si>
  <si>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</si>
  <si>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</si>
  <si>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</si>
  <si>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</si>
  <si>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</si>
  <si>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</si>
  <si>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</si>
  <si>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</si>
  <si>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</si>
  <si>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</si>
  <si>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</si>
  <si>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</si>
  <si>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</si>
  <si>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</si>
  <si>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</si>
  <si>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</si>
  <si>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</si>
  <si>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</si>
  <si>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</si>
  <si>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</si>
  <si>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</si>
  <si>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</si>
  <si>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</si>
  <si>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</si>
  <si>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</si>
  <si>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</si>
  <si>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</si>
  <si>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</si>
  <si>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</si>
  <si>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</si>
  <si>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</si>
  <si>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</si>
  <si>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</si>
  <si>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</si>
  <si>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</si>
  <si>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</si>
  <si>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</si>
  <si>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</si>
  <si>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</si>
  <si>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</si>
  <si>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</si>
  <si>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</si>
  <si>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</si>
  <si>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</si>
  <si>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</si>
  <si>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</si>
  <si>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</si>
  <si>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</si>
  <si>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</si>
  <si>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</si>
  <si>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</si>
  <si>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</si>
  <si>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</si>
  <si>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</si>
  <si>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</si>
  <si>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</si>
  <si>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</si>
  <si>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</si>
  <si>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</si>
  <si>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</si>
  <si>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</si>
  <si>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</si>
  <si>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</si>
  <si>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</si>
  <si>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</si>
  <si>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</si>
  <si>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</si>
  <si>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</si>
  <si>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</si>
  <si>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</si>
  <si>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</si>
  <si>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</si>
  <si>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</si>
  <si>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</si>
  <si>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</si>
  <si>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</si>
  <si>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</si>
  <si>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</si>
  <si>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</si>
  <si>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</si>
  <si>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</si>
  <si>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</si>
  <si>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</si>
  <si>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</si>
  <si>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</si>
  <si>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</si>
  <si>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</si>
  <si>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</si>
  <si>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</si>
  <si>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</si>
  <si>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</si>
  <si>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</si>
  <si>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</si>
  <si>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</si>
  <si>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</si>
  <si>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</si>
  <si>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</si>
  <si>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</si>
  <si>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</si>
  <si>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</si>
  <si>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</si>
  <si>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</si>
  <si>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</si>
  <si>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</si>
  <si>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</si>
  <si>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</si>
  <si>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</si>
  <si>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</si>
  <si>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</si>
  <si>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</si>
  <si>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</si>
  <si>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</si>
  <si>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</si>
  <si>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</si>
  <si>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</si>
  <si>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</si>
  <si>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</si>
  <si>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</si>
  <si>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</si>
  <si>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</si>
  <si>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</si>
  <si>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</si>
  <si>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</si>
  <si>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</si>
  <si>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</si>
  <si>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</si>
  <si>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</si>
  <si>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</si>
  <si>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</si>
  <si>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</si>
  <si>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</si>
  <si>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</si>
  <si>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</si>
  <si>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</si>
  <si>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</si>
  <si>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</si>
  <si>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</si>
  <si>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</si>
  <si>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</si>
  <si>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</si>
  <si>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</si>
  <si>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</si>
  <si>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</si>
  <si>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</si>
  <si>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</si>
  <si>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</si>
  <si>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</si>
  <si>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</si>
  <si>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</si>
  <si>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</si>
  <si>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</si>
  <si>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</si>
  <si>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</si>
  <si>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</si>
  <si>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</si>
  <si>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</si>
  <si>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</si>
  <si>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</si>
  <si>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</si>
  <si>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</si>
  <si>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</si>
  <si>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</si>
  <si>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</si>
  <si>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</si>
  <si>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</si>
  <si>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</si>
  <si>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</si>
  <si>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</si>
  <si>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</si>
  <si>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</si>
  <si>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</si>
  <si>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</si>
  <si>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</si>
  <si>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</si>
  <si>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</si>
  <si>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</si>
  <si>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</si>
  <si>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</si>
  <si>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</si>
  <si>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</si>
  <si>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</si>
  <si>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</si>
  <si>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</si>
  <si>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</si>
  <si>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</si>
  <si>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</si>
  <si>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</si>
  <si>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</si>
  <si>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</si>
  <si>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</si>
  <si>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</si>
  <si>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</si>
  <si>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</si>
  <si>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</si>
  <si>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</si>
  <si>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</si>
  <si>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</si>
  <si>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</si>
  <si>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</si>
  <si>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</si>
  <si>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</si>
  <si>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</si>
  <si>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</si>
  <si>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</si>
  <si>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</si>
  <si>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</si>
  <si>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</si>
  <si>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</si>
  <si>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</si>
  <si>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</si>
  <si>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</si>
  <si>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</si>
  <si>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</si>
  <si>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</si>
  <si>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</si>
  <si>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</si>
  <si>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</si>
  <si>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</si>
  <si>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</si>
  <si>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</si>
  <si>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</si>
  <si>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</si>
  <si>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</si>
  <si>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</si>
  <si>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</si>
  <si>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</si>
  <si>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</si>
  <si>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</si>
  <si>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</si>
  <si>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</si>
  <si>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</si>
  <si>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</si>
  <si>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</si>
  <si>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</si>
  <si>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</si>
  <si>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</si>
  <si>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</si>
  <si>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</si>
  <si>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</si>
  <si>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</si>
  <si>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</si>
  <si>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</si>
  <si>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</si>
  <si>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</si>
  <si>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</si>
  <si>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</si>
  <si>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</si>
  <si>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</si>
  <si>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</si>
  <si>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</si>
  <si>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</si>
  <si>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</si>
  <si>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</si>
  <si>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</si>
  <si>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</si>
  <si>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</si>
  <si>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</si>
  <si>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</si>
  <si>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</si>
  <si>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</si>
  <si>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</si>
  <si>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</si>
  <si>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</si>
  <si>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</si>
  <si>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</si>
  <si>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</si>
  <si>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</si>
  <si>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</si>
  <si>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</si>
  <si>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</si>
  <si>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</si>
  <si>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</si>
  <si>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</si>
  <si>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</si>
  <si>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</si>
  <si>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</si>
  <si>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</si>
  <si>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</si>
  <si>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</si>
  <si>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</si>
  <si>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</si>
  <si>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</si>
  <si>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</si>
  <si>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</si>
  <si>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</si>
  <si>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</si>
  <si>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</si>
  <si>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</si>
  <si>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</si>
  <si>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</si>
  <si>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</si>
  <si>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</si>
  <si>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</si>
  <si>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</si>
  <si>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</si>
  <si>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</si>
  <si>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</si>
  <si>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</si>
  <si>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</si>
  <si>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</si>
  <si>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</si>
  <si>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</si>
  <si>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</si>
  <si>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</si>
  <si>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</si>
  <si>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</si>
  <si>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</si>
  <si>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</si>
  <si>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</si>
  <si>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</si>
  <si>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</si>
  <si>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</si>
  <si>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</si>
  <si>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</si>
  <si>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</si>
  <si>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</si>
  <si>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</si>
  <si>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</si>
  <si>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</si>
  <si>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</si>
  <si>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</si>
  <si>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</si>
  <si>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</si>
  <si>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</si>
  <si>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</si>
  <si>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</si>
  <si>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</si>
  <si>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</si>
  <si>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</si>
  <si>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</si>
  <si>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</si>
  <si>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</si>
  <si>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</si>
  <si>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</si>
  <si>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</si>
  <si>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</si>
  <si>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</si>
  <si>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</si>
  <si>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</si>
  <si>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</si>
  <si>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</si>
  <si>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</si>
  <si>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</si>
  <si>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</si>
  <si>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</si>
  <si>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</si>
  <si>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</si>
  <si>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</si>
  <si>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</si>
  <si>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</si>
  <si>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</si>
  <si>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</si>
  <si>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</si>
  <si>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</si>
  <si>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</si>
  <si>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</si>
  <si>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</si>
  <si>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</si>
  <si>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</si>
  <si>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</si>
  <si>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</si>
  <si>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</si>
  <si>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</si>
  <si>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</si>
  <si>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</si>
  <si>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</si>
  <si>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</si>
  <si>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</si>
  <si>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</si>
  <si>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</si>
  <si>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</si>
  <si>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</si>
  <si>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</si>
  <si>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</si>
  <si>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</si>
  <si>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</si>
  <si>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</si>
  <si>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</si>
  <si>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</si>
  <si>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</si>
  <si>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</si>
  <si>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</si>
  <si>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</si>
  <si>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</si>
  <si>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</si>
  <si>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</si>
  <si>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</si>
  <si>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</si>
  <si>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</si>
  <si>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</si>
  <si>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</si>
  <si>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</si>
  <si>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</si>
  <si>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</si>
  <si>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</si>
  <si>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</si>
  <si>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</si>
  <si>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</si>
  <si>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</si>
  <si>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</si>
  <si>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</si>
  <si>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</si>
  <si>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</si>
  <si>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</si>
  <si>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</si>
  <si>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</si>
  <si>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</si>
  <si>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</si>
  <si>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</si>
  <si>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</si>
  <si>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</si>
  <si>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</si>
  <si>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</si>
  <si>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</si>
  <si>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</si>
  <si>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</si>
  <si>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</si>
  <si>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</si>
  <si>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</si>
  <si>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</si>
  <si>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</si>
  <si>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</si>
  <si>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</si>
  <si>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</si>
  <si>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</si>
  <si>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</si>
  <si>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</si>
  <si>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</si>
  <si>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</si>
  <si>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</si>
  <si>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</si>
  <si>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</si>
  <si>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</si>
  <si>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</si>
  <si>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</si>
  <si>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</si>
  <si>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</si>
  <si>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</si>
  <si>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</si>
  <si>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</si>
  <si>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</si>
  <si>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</si>
  <si>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</si>
  <si>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</si>
  <si>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</si>
  <si>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</si>
  <si>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</si>
  <si>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</si>
  <si>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</si>
  <si>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</si>
  <si>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</si>
  <si>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</si>
  <si>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</si>
  <si>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</si>
  <si>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</si>
  <si>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</si>
  <si>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</si>
  <si>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</si>
  <si>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</si>
  <si>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</si>
  <si>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</si>
  <si>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</si>
  <si>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</si>
  <si>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</si>
  <si>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</si>
  <si>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</si>
  <si>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</si>
  <si>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</si>
  <si>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</si>
  <si>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</si>
  <si>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</si>
  <si>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</si>
  <si>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</si>
  <si>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</si>
  <si>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</si>
  <si>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</si>
  <si>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</si>
  <si>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</si>
  <si>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</si>
  <si>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</si>
  <si>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</si>
  <si>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</si>
  <si>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</si>
  <si>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</si>
  <si>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</si>
  <si>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</si>
  <si>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</si>
  <si>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</si>
  <si>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</si>
  <si>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</si>
  <si>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</si>
  <si>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</si>
  <si>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</si>
  <si>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</si>
  <si>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</si>
  <si>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</si>
  <si>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</si>
  <si>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</si>
  <si>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</si>
  <si>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</si>
  <si>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</si>
  <si>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</si>
  <si>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</si>
  <si>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</si>
  <si>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</si>
  <si>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</si>
  <si>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</si>
  <si>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</si>
  <si>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</si>
  <si>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</si>
  <si>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</si>
  <si>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</si>
  <si>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</si>
  <si>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</si>
  <si>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</si>
  <si>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</si>
  <si>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</si>
  <si>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</si>
  <si>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</si>
  <si>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</si>
  <si>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</si>
  <si>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</si>
  <si>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</si>
  <si>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</si>
  <si>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</si>
  <si>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</si>
  <si>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</si>
  <si>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</si>
  <si>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</si>
  <si>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</si>
  <si>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</si>
  <si>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</si>
  <si>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</si>
  <si>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</si>
  <si>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</si>
  <si>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</si>
  <si>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</si>
  <si>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</si>
  <si>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</si>
  <si>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</si>
  <si>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</si>
  <si>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</si>
  <si>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</si>
  <si>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</si>
  <si>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</si>
  <si>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</si>
  <si>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</si>
  <si>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</si>
  <si>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</si>
  <si>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</si>
  <si>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</si>
  <si>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</si>
  <si>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</si>
  <si>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</si>
  <si>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</si>
  <si>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</si>
  <si>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</si>
  <si>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</si>
  <si>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</si>
  <si>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</si>
  <si>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</si>
  <si>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</si>
  <si>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</si>
  <si>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</si>
  <si>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</si>
  <si>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</si>
  <si>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</si>
  <si>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</si>
  <si>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</si>
  <si>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</si>
  <si>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</si>
  <si>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</si>
  <si>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</si>
  <si>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</si>
  <si>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</si>
  <si>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</si>
  <si>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</si>
  <si>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</si>
  <si>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</si>
  <si>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</si>
  <si>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</si>
  <si>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</si>
  <si>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</si>
  <si>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</si>
  <si>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</si>
  <si>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</si>
  <si>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</si>
  <si>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</si>
  <si>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</si>
  <si>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</si>
  <si>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</si>
  <si>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</si>
  <si>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</si>
  <si>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</si>
  <si>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</si>
  <si>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</si>
  <si>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</si>
  <si>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</si>
  <si>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</si>
  <si>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</si>
  <si>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</si>
  <si>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</si>
  <si>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</si>
  <si>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</si>
  <si>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</si>
  <si>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</si>
  <si>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</si>
  <si>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</si>
  <si>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</si>
  <si>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</si>
  <si>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</si>
  <si>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</si>
  <si>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</si>
  <si>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</si>
  <si>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</si>
  <si>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</si>
  <si>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</si>
  <si>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</si>
  <si>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</si>
  <si>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</si>
  <si>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</si>
  <si>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</si>
  <si>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</si>
  <si>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</si>
  <si>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</si>
  <si>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</si>
  <si>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</si>
  <si>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</si>
  <si>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</si>
  <si>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</si>
  <si>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</si>
  <si>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</si>
  <si>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</si>
  <si>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</si>
  <si>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</si>
  <si>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</si>
  <si>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</si>
  <si>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</si>
  <si>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</si>
  <si>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</si>
  <si>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</si>
  <si>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</si>
  <si>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</si>
  <si>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</si>
  <si>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</si>
  <si>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</si>
  <si>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</si>
  <si>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</si>
  <si>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</si>
  <si>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</si>
  <si>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</si>
  <si>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</si>
  <si>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</si>
  <si>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</si>
  <si>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</si>
  <si>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</si>
  <si>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</si>
  <si>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</si>
  <si>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</si>
  <si>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</si>
  <si>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</si>
  <si>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</si>
  <si>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</si>
  <si>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</si>
  <si>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</si>
  <si>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</si>
  <si>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</si>
  <si>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</si>
  <si>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</si>
  <si>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</si>
  <si>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</si>
  <si>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</si>
  <si>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</si>
  <si>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</si>
  <si>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</si>
  <si>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</si>
  <si>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</si>
  <si>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</si>
  <si>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</si>
  <si>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</si>
  <si>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</si>
  <si>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</si>
  <si>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</si>
  <si>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</si>
  <si>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</si>
  <si>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</si>
  <si>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</si>
  <si>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</si>
  <si>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</si>
  <si>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</si>
  <si>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</si>
  <si>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</si>
  <si>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</si>
  <si>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</si>
  <si>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</si>
  <si>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</si>
  <si>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</si>
  <si>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</si>
  <si>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</si>
  <si>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</si>
  <si>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</si>
  <si>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</si>
  <si>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</si>
  <si>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</si>
  <si>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</si>
  <si>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</si>
  <si>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</si>
  <si>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</si>
  <si>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</si>
  <si>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</si>
  <si>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</si>
  <si>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</si>
  <si>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</si>
  <si>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</si>
  <si>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</si>
  <si>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</si>
  <si>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</si>
  <si>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</si>
  <si>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</si>
  <si>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</si>
  <si>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</si>
  <si>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</si>
  <si>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</si>
  <si>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</si>
  <si>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</si>
  <si>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</si>
  <si>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</si>
  <si>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</si>
  <si>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</si>
  <si>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</si>
  <si>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</si>
  <si>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</si>
  <si>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</si>
  <si>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</si>
  <si>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</si>
  <si>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</si>
  <si>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</si>
  <si>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</si>
  <si>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</si>
  <si>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</si>
  <si>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</si>
  <si>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</si>
  <si>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</si>
  <si>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</si>
  <si>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</si>
  <si>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</si>
  <si>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</si>
  <si>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</si>
  <si>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</si>
  <si>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</si>
  <si>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</si>
  <si>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</si>
  <si>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</si>
  <si>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</si>
  <si>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</si>
  <si>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</si>
  <si>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</si>
  <si>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</si>
  <si>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</si>
  <si>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</si>
  <si>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</si>
  <si>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</si>
  <si>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</si>
  <si>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</si>
  <si>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</si>
  <si>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</si>
  <si>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</si>
  <si>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</si>
  <si>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</si>
  <si>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</si>
  <si>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</si>
  <si>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</si>
  <si>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</si>
  <si>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</si>
  <si>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</si>
  <si>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</si>
  <si>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</si>
  <si>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</si>
  <si>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</si>
  <si>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</si>
  <si>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</si>
  <si>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</si>
  <si>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</si>
  <si>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</si>
  <si>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</si>
  <si>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</si>
  <si>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</si>
  <si>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</si>
  <si>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</si>
  <si>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</si>
  <si>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</si>
  <si>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</si>
  <si>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</si>
  <si>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</si>
  <si>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</si>
  <si>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</si>
  <si>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</si>
  <si>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</si>
  <si>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</si>
  <si>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</si>
  <si>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</si>
  <si>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</si>
  <si>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</si>
  <si>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</si>
  <si>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</si>
  <si>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</si>
  <si>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</si>
  <si>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</si>
  <si>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</si>
  <si>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</si>
  <si>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</si>
  <si>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</si>
  <si>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</si>
  <si>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</si>
  <si>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</si>
  <si>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</si>
  <si>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</si>
  <si>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</si>
  <si>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</si>
  <si>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</si>
  <si>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</si>
  <si>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</si>
  <si>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</si>
  <si>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</si>
  <si>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</si>
  <si>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</si>
  <si>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</si>
  <si>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</si>
  <si>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</si>
  <si>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</si>
  <si>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</si>
  <si>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</si>
  <si>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</si>
  <si>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</si>
  <si>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</si>
  <si>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</si>
  <si>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</si>
  <si>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</si>
  <si>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</si>
  <si>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</si>
  <si>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</si>
  <si>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</si>
  <si>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</si>
  <si>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</si>
  <si>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</si>
  <si>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</si>
  <si>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</si>
  <si>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</si>
  <si>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</si>
  <si>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</si>
  <si>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</si>
  <si>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</si>
  <si>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</si>
  <si>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</si>
  <si>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</si>
  <si>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</si>
  <si>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</si>
  <si>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</si>
  <si>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</si>
  <si>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</si>
  <si>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</si>
  <si>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</si>
  <si>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</si>
  <si>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</si>
  <si>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</si>
  <si>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</si>
  <si>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</si>
  <si>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</si>
  <si>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</si>
  <si>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</si>
  <si>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</si>
  <si>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</si>
  <si>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</si>
  <si>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</si>
  <si>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</si>
  <si>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</si>
  <si>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</si>
  <si>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</si>
  <si>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</si>
  <si>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</si>
  <si>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</si>
  <si>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</si>
  <si>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</si>
  <si>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</si>
  <si>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</si>
  <si>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</si>
  <si>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</si>
  <si>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</si>
  <si>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</si>
  <si>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</si>
  <si>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</si>
  <si>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</si>
  <si>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</si>
  <si>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</si>
  <si>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</si>
  <si>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</si>
  <si>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</si>
  <si>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</si>
  <si>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</si>
  <si>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</si>
  <si>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</si>
  <si>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</si>
  <si>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</si>
  <si>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</si>
  <si>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</si>
  <si>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</si>
  <si>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</si>
  <si>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</si>
  <si>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</si>
  <si>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</si>
  <si>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</si>
  <si>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</si>
  <si>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</si>
  <si>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</si>
  <si>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</si>
  <si>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</si>
  <si>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</si>
  <si>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</si>
  <si>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</si>
  <si>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</si>
  <si>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</si>
  <si>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</si>
  <si>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</si>
  <si>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</si>
  <si>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</si>
  <si>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</si>
  <si>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</si>
  <si>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</si>
  <si>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</si>
  <si>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</si>
  <si>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</si>
  <si>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</si>
  <si>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</si>
  <si>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</si>
  <si>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</si>
  <si>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</si>
  <si>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</si>
  <si>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</si>
  <si>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</si>
  <si>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</si>
  <si>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</si>
  <si>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</si>
  <si>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</si>
  <si>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</si>
  <si>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</si>
  <si>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</si>
  <si>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</si>
  <si>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</si>
  <si>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</si>
  <si>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</si>
  <si>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</si>
  <si>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</si>
  <si>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</si>
  <si>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</si>
  <si>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</si>
  <si>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</si>
  <si>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</si>
  <si>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</si>
  <si>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</si>
  <si>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</si>
  <si>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</si>
  <si>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</si>
  <si>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</si>
  <si>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</si>
  <si>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</si>
  <si>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</si>
  <si>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</si>
  <si>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</si>
  <si>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</si>
  <si>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</si>
  <si>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</si>
  <si>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</si>
  <si>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</si>
  <si>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</si>
  <si>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</si>
  <si>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</si>
  <si>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</si>
  <si>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</si>
  <si>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</si>
  <si>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</si>
  <si>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</si>
  <si>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</si>
  <si>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</si>
  <si>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</si>
  <si>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</si>
  <si>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</si>
  <si>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</si>
  <si>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</si>
  <si>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</si>
  <si>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</si>
  <si>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</si>
  <si>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</si>
  <si>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</si>
  <si>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</si>
  <si>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</si>
  <si>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</si>
  <si>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</si>
  <si>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</si>
  <si>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</si>
  <si>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</si>
  <si>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</si>
  <si>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</si>
  <si>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</si>
  <si>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</si>
  <si>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</si>
  <si>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</si>
  <si>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</si>
  <si>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</si>
  <si>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</si>
  <si>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</si>
  <si>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</si>
  <si>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</si>
  <si>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</si>
  <si>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</si>
  <si>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</si>
  <si>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</si>
  <si>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</si>
  <si>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</si>
  <si>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</si>
  <si>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</si>
  <si>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</si>
  <si>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</si>
  <si>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</si>
  <si>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</si>
  <si>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</si>
  <si>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</si>
  <si>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</si>
  <si>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</si>
  <si>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</si>
  <si>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</si>
  <si>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</si>
  <si>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</si>
  <si>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</si>
  <si>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</si>
  <si>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</si>
  <si>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</si>
  <si>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</si>
  <si>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</si>
  <si>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</si>
  <si>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</si>
  <si>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</si>
  <si>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</si>
  <si>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</si>
  <si>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</si>
  <si>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</si>
  <si>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</si>
  <si>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</si>
  <si>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</si>
  <si>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</si>
  <si>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</si>
  <si>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</si>
  <si>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</si>
  <si>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</si>
  <si>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</si>
  <si>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</si>
  <si>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</si>
  <si>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</si>
  <si>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</si>
  <si>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</si>
  <si>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</si>
  <si>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</si>
  <si>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</si>
  <si>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</si>
  <si>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</si>
  <si>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</si>
  <si>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</si>
  <si>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</si>
  <si>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</si>
  <si>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</si>
  <si>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</si>
  <si>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</si>
  <si>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</si>
  <si>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</si>
  <si>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</si>
  <si>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</si>
  <si>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</si>
  <si>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</si>
  <si>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</si>
  <si>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</si>
  <si>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</si>
  <si>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</si>
  <si>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</si>
  <si>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</si>
  <si>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</si>
  <si>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</si>
  <si>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</si>
  <si>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</si>
  <si>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</si>
  <si>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</si>
  <si>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</si>
  <si>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</si>
  <si>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</si>
  <si>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</si>
  <si>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</si>
  <si>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</si>
  <si>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</si>
  <si>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</si>
  <si>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</si>
  <si>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</si>
  <si>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</si>
  <si>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</si>
  <si>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</si>
  <si>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</si>
  <si>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</si>
  <si>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</si>
  <si>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</si>
  <si>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</si>
  <si>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</si>
  <si>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</si>
  <si>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</si>
  <si>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</si>
  <si>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</si>
  <si>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</si>
  <si>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</si>
  <si>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</si>
  <si>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</si>
  <si>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</si>
  <si>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</si>
  <si>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</si>
  <si>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</si>
  <si>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</si>
  <si>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</si>
  <si>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</si>
  <si>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</si>
  <si>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</si>
  <si>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</si>
  <si>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</si>
  <si>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</si>
  <si>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</si>
  <si>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</si>
  <si>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</si>
  <si>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</si>
  <si>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</si>
  <si>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</si>
  <si>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</si>
  <si>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</si>
  <si>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</si>
  <si>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</si>
  <si>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</si>
  <si>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</si>
  <si>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</si>
  <si>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</si>
  <si>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</si>
  <si>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</si>
  <si>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</si>
  <si>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</si>
  <si>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</si>
  <si>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</si>
  <si>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</si>
  <si>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</si>
  <si>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</si>
  <si>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</si>
  <si>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</si>
  <si>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</si>
  <si>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</si>
  <si>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</si>
  <si>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</si>
  <si>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</si>
  <si>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</si>
  <si>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</si>
  <si>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</si>
  <si>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</si>
  <si>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</si>
  <si>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</si>
  <si>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</si>
  <si>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</si>
  <si>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</si>
  <si>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</si>
  <si>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</si>
  <si>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</si>
  <si>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</si>
  <si>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</si>
  <si>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</si>
  <si>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</si>
  <si>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</si>
  <si>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</si>
  <si>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</si>
  <si>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</si>
  <si>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</si>
  <si>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</si>
  <si>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</si>
  <si>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</si>
  <si>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</si>
  <si>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</si>
  <si>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</si>
  <si>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</si>
  <si>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</si>
  <si>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</si>
  <si>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</si>
  <si>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</si>
  <si>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</si>
  <si>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</si>
  <si>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</si>
  <si>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</si>
  <si>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</si>
  <si>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</si>
  <si>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</si>
  <si>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</si>
  <si>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</si>
  <si>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</si>
  <si>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</si>
  <si>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</si>
  <si>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</si>
  <si>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</si>
  <si>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</si>
  <si>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</si>
  <si>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</si>
  <si>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</si>
  <si>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</si>
  <si>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</si>
  <si>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</si>
  <si>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</si>
  <si>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</si>
  <si>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</si>
  <si>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</si>
  <si>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</si>
  <si>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</si>
  <si>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</si>
  <si>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</si>
  <si>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</si>
  <si>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</si>
  <si>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</si>
  <si>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</si>
  <si>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</si>
  <si>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</si>
  <si>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</si>
  <si>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</si>
  <si>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</si>
  <si>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</si>
  <si>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</si>
  <si>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</si>
  <si>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</si>
  <si>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</si>
  <si>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</si>
  <si>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</si>
  <si>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</si>
  <si>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</si>
  <si>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</si>
  <si>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</si>
  <si>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</si>
  <si>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</si>
  <si>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</si>
  <si>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</si>
  <si>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</si>
  <si>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</si>
  <si>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</si>
  <si>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</si>
  <si>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</si>
  <si>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</si>
  <si>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</si>
  <si>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</si>
  <si>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</si>
  <si>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</si>
  <si>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</si>
  <si>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</si>
  <si>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</si>
  <si>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</si>
  <si>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</si>
  <si>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</si>
  <si>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</si>
  <si>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</si>
  <si>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</si>
  <si>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</si>
  <si>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</si>
  <si>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</si>
  <si>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</si>
  <si>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</si>
  <si>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</si>
  <si>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</si>
  <si>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</si>
  <si>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</si>
  <si>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</si>
  <si>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</si>
  <si>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</si>
  <si>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</si>
  <si>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</si>
  <si>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</si>
  <si>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</si>
  <si>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</si>
  <si>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</si>
  <si>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</si>
  <si>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</si>
  <si>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</si>
  <si>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</si>
  <si>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</si>
  <si>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</si>
  <si>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</si>
  <si>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</si>
  <si>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</si>
  <si>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</si>
  <si>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</si>
  <si>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</si>
  <si>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</si>
  <si>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</si>
  <si>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</si>
  <si>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</si>
  <si>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</si>
  <si>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</si>
  <si>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</si>
  <si>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</si>
  <si>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</si>
  <si>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</si>
  <si>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</si>
  <si>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</si>
  <si>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</si>
  <si>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</si>
  <si>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</si>
  <si>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</si>
  <si>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</si>
  <si>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</si>
  <si>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</si>
  <si>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</si>
  <si>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</si>
  <si>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</si>
  <si>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</si>
  <si>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</si>
  <si>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</si>
  <si>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</si>
  <si>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</si>
  <si>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</si>
  <si>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</si>
  <si>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</si>
  <si>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</si>
  <si>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</si>
  <si>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</si>
  <si>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</si>
  <si>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</si>
  <si>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</si>
  <si>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</si>
  <si>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</si>
  <si>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</si>
  <si>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</si>
  <si>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</si>
  <si>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</si>
  <si>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</si>
  <si>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</si>
  <si>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</si>
  <si>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</si>
  <si>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</si>
  <si>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</si>
  <si>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</si>
  <si>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</si>
  <si>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</si>
  <si>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</si>
  <si>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</si>
  <si>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</si>
  <si>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</si>
  <si>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</si>
  <si>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</si>
  <si>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</si>
  <si>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</si>
  <si>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</si>
  <si>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</si>
  <si>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</si>
  <si>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</si>
  <si>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</si>
  <si>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</si>
  <si>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</si>
  <si>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</si>
  <si>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</si>
  <si>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</si>
  <si>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</si>
  <si>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</si>
  <si>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</si>
  <si>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</si>
  <si>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</si>
  <si>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</si>
  <si>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</si>
  <si>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</si>
  <si>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</si>
  <si>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</si>
  <si>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</si>
  <si>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</si>
  <si>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</si>
  <si>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</si>
  <si>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</si>
  <si>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</si>
  <si>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</si>
  <si>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</si>
  <si>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</si>
  <si>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</si>
  <si>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</si>
  <si>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</si>
  <si>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</si>
  <si>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</si>
  <si>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</si>
  <si>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</si>
  <si>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</si>
  <si>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</si>
  <si>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</si>
  <si>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</si>
  <si>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</si>
  <si>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</si>
  <si>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</si>
  <si>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</si>
  <si>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</si>
  <si>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</si>
  <si>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</si>
  <si>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</si>
  <si>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</si>
  <si>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</si>
  <si>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</si>
  <si>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</si>
  <si>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</si>
  <si>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</si>
  <si>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</si>
  <si>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</si>
  <si>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</si>
  <si>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</si>
  <si>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</si>
  <si>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</si>
  <si>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</si>
  <si>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</si>
  <si>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</si>
  <si>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</si>
  <si>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</si>
  <si>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</si>
  <si>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</si>
  <si>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</si>
  <si>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</si>
  <si>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</si>
  <si>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</si>
  <si>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</si>
  <si>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</si>
  <si>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</si>
  <si>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</si>
  <si>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</si>
  <si>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</si>
  <si>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</si>
  <si>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</si>
  <si>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</si>
  <si>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</si>
  <si>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</si>
  <si>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</si>
  <si>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</si>
  <si>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</si>
  <si>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</si>
  <si>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</si>
  <si>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</si>
  <si>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</si>
  <si>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</si>
  <si>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</si>
  <si>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</si>
  <si>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</si>
  <si>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</si>
  <si>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</si>
  <si>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</si>
  <si>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</si>
  <si>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</si>
  <si>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</si>
  <si>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</si>
  <si>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</si>
  <si>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</si>
  <si>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</si>
  <si>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</si>
  <si>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</si>
  <si>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</si>
  <si>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</si>
  <si>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</si>
  <si>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</si>
  <si>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</si>
  <si>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</si>
  <si>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</si>
  <si>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</si>
  <si>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</si>
  <si>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</si>
  <si>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</si>
  <si>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</si>
  <si>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</si>
  <si>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</si>
  <si>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</si>
  <si>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</si>
  <si>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</si>
  <si>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</si>
  <si>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</si>
  <si>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</si>
  <si>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</si>
  <si>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</si>
  <si>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</si>
  <si>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</si>
  <si>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</si>
  <si>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</si>
  <si>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</si>
  <si>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</si>
  <si>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</si>
  <si>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</si>
  <si>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</si>
  <si>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</si>
  <si>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</si>
  <si>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</si>
  <si>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</si>
  <si>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</si>
  <si>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</si>
  <si>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</si>
  <si>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</si>
  <si>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</si>
  <si>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</si>
  <si>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</si>
  <si>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</si>
  <si>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</si>
  <si>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</si>
  <si>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</si>
  <si>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</si>
  <si>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</si>
  <si>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</si>
  <si>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</si>
  <si>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</si>
  <si>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</si>
  <si>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</si>
  <si>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</si>
  <si>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</si>
  <si>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</si>
  <si>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</si>
  <si>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</si>
  <si>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</si>
  <si>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</si>
  <si>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</si>
  <si>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</si>
  <si>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</si>
  <si>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</si>
  <si>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</si>
  <si>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</si>
  <si>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</si>
  <si>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</si>
  <si>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</si>
  <si>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</si>
  <si>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</si>
  <si>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</si>
  <si>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</si>
  <si>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</si>
  <si>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</si>
  <si>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</si>
  <si>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</si>
  <si>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</si>
  <si>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</si>
  <si>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</si>
  <si>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</si>
  <si>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</si>
  <si>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</si>
  <si>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</si>
  <si>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</si>
  <si>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</si>
  <si>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</si>
  <si>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</si>
  <si>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</si>
  <si>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</si>
  <si>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</si>
  <si>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</si>
  <si>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</si>
  <si>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</si>
  <si>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</si>
  <si>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</si>
  <si>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</si>
  <si>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</si>
  <si>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</si>
  <si>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</si>
  <si>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</si>
  <si>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</si>
  <si>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</si>
  <si>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</si>
  <si>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</si>
  <si>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</si>
  <si>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</si>
  <si>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</si>
  <si>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</si>
  <si>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</si>
  <si>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</si>
  <si>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</si>
  <si>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</si>
  <si>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</si>
  <si>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</si>
  <si>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</si>
  <si>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</si>
  <si>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</si>
  <si>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</si>
  <si>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</si>
  <si>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</si>
  <si>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</si>
  <si>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</si>
  <si>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</si>
  <si>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</si>
  <si>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</si>
  <si>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</si>
  <si>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</si>
  <si>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</si>
  <si>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</si>
  <si>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</si>
  <si>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</si>
  <si>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</si>
  <si>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</si>
  <si>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</si>
  <si>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</si>
  <si>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</si>
  <si>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</si>
  <si>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</si>
  <si>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</si>
  <si>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</si>
  <si>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</si>
  <si>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</si>
  <si>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</si>
  <si>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</si>
  <si>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</si>
  <si>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</si>
  <si>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</si>
  <si>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</si>
  <si>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</si>
  <si>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</si>
  <si>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</si>
  <si>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</si>
  <si>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</si>
  <si>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</si>
  <si>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</si>
  <si>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</si>
  <si>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</si>
  <si>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</si>
  <si>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</si>
  <si>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</si>
  <si>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</si>
  <si>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</si>
  <si>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</si>
  <si>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</si>
  <si>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</si>
  <si>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</si>
  <si>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</si>
  <si>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</si>
  <si>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</si>
  <si>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</si>
  <si>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</si>
  <si>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</si>
  <si>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</si>
  <si>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</si>
  <si>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</si>
  <si>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</si>
  <si>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</si>
  <si>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</si>
  <si>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</si>
  <si>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</si>
  <si>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</si>
  <si>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</si>
  <si>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</si>
  <si>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</si>
  <si>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</si>
  <si>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</si>
  <si>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</si>
  <si>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</si>
  <si>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</si>
  <si>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</si>
  <si>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</si>
  <si>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</si>
  <si>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</si>
  <si>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</si>
  <si>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</si>
  <si>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</si>
  <si>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</si>
  <si>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</si>
  <si>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</si>
  <si>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</si>
  <si>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</si>
  <si>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</si>
  <si>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</si>
  <si>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</si>
  <si>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</si>
  <si>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</si>
  <si>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</si>
  <si>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</si>
  <si>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</si>
  <si>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</si>
  <si>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</si>
  <si>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</si>
  <si>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</si>
  <si>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</si>
  <si>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</si>
  <si>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</si>
  <si>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</si>
  <si>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</si>
  <si>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</si>
  <si>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</si>
  <si>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</si>
  <si>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</si>
  <si>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</si>
  <si>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</si>
  <si>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</si>
  <si>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</si>
  <si>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</si>
  <si>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</si>
  <si>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</si>
  <si>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</si>
  <si>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</si>
  <si>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</si>
  <si>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</si>
  <si>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</si>
  <si>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</si>
  <si>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</si>
  <si>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</si>
  <si>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</si>
  <si>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</si>
  <si>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</si>
  <si>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</si>
  <si>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</si>
  <si>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</si>
  <si>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</si>
  <si>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</si>
  <si>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</si>
  <si>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</si>
  <si>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</si>
  <si>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</si>
  <si>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</si>
  <si>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</si>
  <si>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</si>
  <si>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</si>
  <si>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</si>
  <si>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</si>
  <si>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</si>
  <si>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</si>
  <si>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</si>
  <si>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</si>
  <si>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</si>
  <si>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</si>
  <si>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</si>
  <si>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</si>
  <si>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</si>
  <si>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</si>
  <si>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</si>
  <si>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</si>
  <si>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</si>
  <si>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</si>
  <si>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</si>
  <si>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</si>
  <si>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</si>
  <si>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</si>
  <si>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</si>
  <si>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</si>
  <si>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</si>
  <si>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</si>
  <si>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</si>
  <si>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</si>
  <si>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</si>
  <si>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</si>
  <si>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</si>
  <si>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</si>
  <si>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</si>
  <si>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</si>
  <si>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</si>
  <si>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</si>
  <si>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</si>
  <si>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</si>
  <si>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</si>
  <si>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</si>
  <si>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</si>
  <si>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</si>
  <si>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</si>
  <si>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</si>
  <si>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</si>
  <si>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</si>
  <si>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</si>
  <si>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</si>
  <si>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</si>
  <si>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</si>
  <si>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</si>
  <si>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</si>
  <si>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</si>
  <si>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</si>
  <si>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</si>
  <si>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</si>
  <si>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</si>
  <si>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</si>
  <si>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</si>
  <si>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</si>
  <si>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</si>
  <si>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</si>
  <si>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</si>
  <si>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</si>
  <si>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</si>
  <si>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</si>
  <si>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</si>
  <si>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</si>
  <si>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</si>
  <si>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</si>
  <si>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</si>
  <si>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</si>
  <si>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</si>
  <si>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</si>
  <si>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</si>
  <si>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</si>
  <si>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</si>
  <si>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</si>
  <si>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</si>
  <si>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</si>
  <si>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</si>
  <si>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</si>
  <si>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</si>
  <si>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</si>
  <si>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</si>
  <si>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</si>
  <si>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</si>
  <si>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</si>
  <si>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</si>
  <si>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</si>
  <si>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</si>
  <si>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</si>
  <si>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</si>
  <si>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</si>
  <si>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</si>
  <si>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</si>
  <si>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</si>
  <si>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</si>
  <si>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</si>
  <si>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</si>
  <si>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</si>
  <si>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</si>
  <si>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</si>
  <si>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</si>
  <si>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</si>
  <si>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</si>
  <si>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</si>
  <si>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</si>
  <si>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</si>
  <si>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</si>
  <si>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</si>
  <si>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</si>
  <si>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</si>
  <si>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</si>
  <si>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</si>
  <si>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</si>
  <si>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</si>
  <si>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</si>
  <si>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</si>
  <si>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</si>
  <si>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</si>
  <si>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</si>
  <si>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</si>
  <si>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</si>
  <si>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</si>
  <si>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</si>
  <si>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</si>
  <si>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</si>
  <si>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</si>
  <si>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</si>
  <si>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</si>
  <si>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</si>
  <si>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</si>
  <si>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</si>
  <si>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</si>
  <si>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</si>
  <si>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</si>
  <si>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</si>
  <si>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</si>
  <si>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</si>
  <si>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</si>
  <si>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</si>
  <si>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</si>
  <si>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</si>
  <si>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</si>
  <si>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</si>
  <si>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</si>
  <si>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</si>
  <si>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</si>
  <si>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</si>
  <si>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</si>
  <si>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</si>
  <si>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</si>
  <si>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</si>
  <si>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</si>
  <si>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</si>
  <si>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</si>
  <si>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</si>
  <si>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</si>
  <si>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</si>
  <si>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</si>
  <si>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</si>
  <si>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</si>
  <si>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</si>
  <si>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</si>
  <si>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</si>
  <si>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</si>
  <si>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</si>
  <si>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</si>
  <si>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</si>
  <si>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</si>
  <si>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</si>
  <si>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</si>
  <si>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</si>
  <si>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</si>
  <si>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</si>
  <si>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</si>
  <si>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</si>
  <si>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</si>
  <si>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</si>
  <si>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</si>
  <si>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</si>
  <si>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</si>
  <si>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</si>
  <si>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</si>
  <si>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</si>
  <si>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</si>
  <si>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</si>
  <si>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</si>
  <si>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</si>
  <si>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</si>
  <si>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</si>
  <si>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</si>
  <si>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</si>
  <si>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</si>
  <si>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</si>
  <si>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</si>
  <si>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</si>
  <si>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</si>
  <si>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</si>
  <si>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</si>
  <si>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</si>
  <si>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</si>
  <si>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</si>
  <si>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</si>
  <si>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</si>
  <si>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</si>
  <si>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</si>
  <si>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</si>
  <si>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</si>
  <si>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</si>
  <si>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</si>
  <si>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</si>
  <si>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</si>
  <si>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</si>
  <si>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</si>
  <si>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</si>
  <si>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</si>
  <si>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</si>
  <si>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</si>
  <si>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</si>
  <si>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</si>
  <si>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</si>
  <si>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</si>
  <si>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</si>
  <si>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</si>
  <si>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</si>
  <si>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</si>
  <si>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</si>
  <si>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</si>
  <si>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</si>
  <si>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</si>
  <si>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</si>
  <si>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</si>
  <si>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</si>
  <si>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</si>
  <si>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</si>
  <si>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</si>
  <si>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</si>
  <si>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</si>
  <si>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</si>
  <si>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</si>
  <si>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</si>
  <si>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</si>
  <si>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</si>
  <si>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</si>
  <si>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</si>
  <si>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</si>
  <si>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</si>
  <si>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</si>
  <si>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</si>
  <si>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</si>
  <si>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</si>
  <si>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</si>
  <si>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</si>
  <si>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</si>
  <si>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</si>
  <si>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</si>
  <si>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</si>
  <si>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</si>
  <si>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</si>
  <si>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</si>
  <si>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</si>
  <si>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</si>
  <si>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</si>
  <si>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</si>
  <si>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</si>
  <si>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</si>
  <si>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</si>
  <si>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</si>
  <si>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</si>
  <si>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</si>
  <si>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</si>
  <si>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</si>
  <si>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</si>
  <si>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</si>
  <si>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</si>
  <si>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</si>
  <si>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</si>
  <si>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</si>
  <si>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</si>
  <si>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</si>
  <si>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</si>
  <si>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</si>
  <si>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</si>
  <si>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</si>
  <si>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</si>
  <si>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</si>
  <si>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</si>
  <si>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</si>
  <si>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</si>
  <si>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</si>
  <si>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</si>
  <si>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</si>
  <si>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</si>
  <si>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</si>
  <si>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</si>
  <si>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</si>
  <si>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</si>
  <si>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</si>
  <si>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</si>
  <si>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</si>
  <si>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</si>
  <si>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</si>
  <si>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</si>
  <si>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</si>
  <si>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</si>
  <si>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</si>
  <si>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</si>
  <si>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</si>
  <si>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</si>
  <si>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</si>
  <si>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</si>
  <si>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</si>
  <si>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</si>
  <si>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</si>
  <si>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</si>
  <si>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</si>
  <si>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</si>
  <si>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</si>
  <si>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</si>
  <si>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</si>
  <si>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</si>
  <si>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</si>
  <si>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</si>
  <si>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</si>
  <si>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</si>
  <si>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</si>
  <si>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</si>
  <si>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</si>
  <si>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</si>
  <si>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</si>
  <si>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</si>
  <si>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</si>
  <si>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</si>
  <si>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</si>
  <si>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</si>
  <si>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</si>
  <si>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</si>
  <si>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</si>
  <si>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</si>
  <si>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</si>
  <si>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</si>
  <si>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</si>
  <si>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</si>
  <si>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</si>
  <si>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</si>
  <si>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</si>
  <si>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</si>
  <si>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</si>
  <si>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</si>
  <si>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</si>
  <si>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</si>
  <si>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</si>
  <si>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</si>
  <si>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</si>
  <si>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</si>
  <si>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</si>
  <si>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</si>
  <si>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</si>
  <si>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</si>
  <si>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</si>
  <si>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</si>
  <si>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</si>
  <si>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</si>
  <si>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</si>
  <si>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</si>
  <si>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</si>
  <si>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</si>
  <si>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</si>
  <si>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</si>
  <si>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</si>
  <si>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</si>
  <si>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</si>
  <si>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</si>
  <si>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</si>
  <si>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</si>
  <si>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</si>
  <si>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</si>
  <si>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</si>
  <si>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</si>
  <si>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</si>
  <si>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</si>
  <si>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</si>
  <si>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</si>
  <si>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</si>
  <si>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</si>
  <si>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</si>
  <si>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</si>
  <si>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</si>
  <si>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</si>
  <si>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</si>
  <si>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</si>
  <si>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</si>
  <si>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</si>
  <si>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</si>
  <si>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</si>
  <si>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</si>
  <si>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</si>
  <si>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</si>
  <si>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</si>
  <si>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</si>
  <si>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</si>
  <si>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</si>
  <si>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</si>
  <si>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</si>
  <si>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</si>
  <si>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</si>
  <si>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</si>
  <si>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</si>
  <si>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</si>
  <si>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</si>
  <si>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</si>
  <si>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</si>
  <si>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</si>
  <si>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</si>
  <si>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</si>
  <si>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</si>
  <si>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</si>
  <si>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</si>
  <si>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</si>
  <si>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</si>
  <si>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</si>
  <si>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</si>
  <si>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</si>
  <si>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</si>
  <si>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</si>
  <si>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</si>
  <si>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</si>
  <si>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</si>
  <si>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</si>
  <si>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</si>
  <si>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</si>
  <si>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</si>
  <si>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</si>
  <si>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</si>
  <si>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</si>
  <si>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</si>
  <si>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</si>
  <si>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</si>
  <si>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</si>
  <si>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</si>
  <si>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</si>
  <si>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</si>
  <si>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</si>
  <si>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</si>
  <si>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</si>
  <si>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</si>
  <si>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</si>
  <si>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</si>
  <si>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</si>
  <si>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</si>
  <si>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</si>
  <si>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</si>
  <si>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</si>
  <si>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</si>
  <si>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</si>
  <si>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</si>
  <si>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</si>
  <si>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</si>
  <si>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</si>
  <si>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</si>
  <si>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</si>
  <si>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</si>
  <si>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</si>
  <si>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</si>
  <si>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</si>
  <si>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</si>
  <si>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</si>
  <si>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</si>
  <si>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</si>
  <si>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</si>
  <si>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</si>
  <si>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</si>
  <si>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</si>
  <si>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</si>
  <si>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</si>
  <si>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</si>
  <si>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</si>
  <si>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</si>
  <si>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</si>
  <si>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</si>
  <si>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</si>
  <si>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</si>
  <si>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</si>
  <si>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</si>
  <si>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</si>
  <si>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</si>
  <si>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</si>
  <si>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</si>
  <si>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</si>
  <si>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</si>
  <si>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</si>
  <si>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</si>
  <si>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</si>
  <si>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</si>
  <si>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</si>
  <si>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</si>
  <si>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</si>
  <si>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</si>
  <si>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</si>
  <si>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</si>
  <si>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</si>
  <si>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</si>
  <si>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</si>
  <si>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</si>
  <si>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</si>
  <si>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</si>
  <si>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</si>
  <si>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</si>
  <si>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</si>
  <si>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</si>
  <si>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</si>
  <si>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</si>
  <si>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</si>
  <si>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</si>
  <si>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</si>
  <si>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</si>
  <si>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</si>
  <si>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</si>
  <si>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</si>
  <si>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</si>
  <si>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</si>
  <si>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</si>
  <si>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</si>
  <si>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</si>
  <si>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</si>
  <si>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</si>
  <si>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</si>
  <si>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</si>
  <si>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</si>
  <si>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</si>
  <si>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</si>
  <si>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</si>
  <si>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</si>
  <si>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</si>
  <si>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</si>
  <si>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</si>
  <si>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</si>
  <si>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</si>
  <si>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</si>
  <si>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</si>
  <si>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</si>
  <si>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</si>
  <si>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</si>
  <si>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</si>
  <si>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</si>
  <si>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</si>
  <si>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</si>
  <si>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</si>
  <si>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</si>
  <si>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</si>
  <si>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</si>
  <si>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</si>
  <si>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</si>
  <si>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</si>
  <si>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</si>
  <si>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</si>
  <si>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</si>
  <si>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</si>
  <si>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</si>
  <si>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</si>
  <si>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</si>
  <si>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</si>
  <si>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</si>
  <si>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</si>
  <si>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</si>
  <si>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</si>
  <si>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</si>
  <si>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</si>
  <si>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</si>
  <si>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</si>
  <si>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</si>
  <si>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</si>
  <si>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</si>
  <si>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</si>
  <si>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</si>
  <si>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</si>
  <si>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</si>
  <si>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</si>
  <si>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</si>
  <si>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</si>
  <si>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</si>
  <si>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</si>
  <si>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</si>
  <si>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</si>
  <si>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</si>
  <si>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</si>
  <si>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</si>
  <si>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</si>
  <si>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</si>
  <si>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</si>
  <si>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</si>
  <si>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</si>
  <si>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</si>
  <si>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</si>
  <si>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</si>
  <si>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</si>
  <si>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</si>
  <si>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</si>
  <si>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</si>
  <si>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</si>
  <si>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</si>
  <si>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</si>
  <si>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</si>
  <si>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</si>
  <si>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</si>
  <si>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</si>
  <si>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</si>
  <si>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</si>
  <si>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</si>
  <si>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</si>
  <si>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</si>
  <si>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</si>
  <si>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</si>
  <si>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</si>
  <si>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</si>
  <si>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</si>
  <si>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</si>
  <si>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</si>
  <si>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</si>
  <si>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</si>
  <si>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</si>
  <si>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</si>
  <si>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</si>
  <si>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</si>
  <si>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</si>
  <si>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</si>
  <si>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</si>
  <si>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</si>
  <si>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</si>
  <si>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</si>
  <si>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</si>
  <si>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</si>
  <si>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</si>
  <si>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</si>
  <si>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</si>
  <si>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</si>
  <si>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</si>
  <si>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</si>
  <si>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</si>
  <si>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</si>
  <si>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</si>
  <si>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</si>
  <si>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</si>
  <si>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</si>
  <si>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</si>
  <si>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</si>
  <si>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</si>
  <si>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</si>
  <si>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</si>
  <si>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</si>
  <si>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</si>
  <si>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</si>
  <si>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</si>
  <si>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</si>
  <si>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</si>
  <si>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</si>
  <si>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</si>
  <si>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</si>
  <si>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</si>
  <si>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</si>
  <si>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</si>
  <si>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</si>
  <si>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</si>
  <si>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</si>
  <si>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</si>
  <si>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</si>
  <si>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</si>
  <si>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</si>
  <si>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</si>
  <si>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</si>
  <si>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</si>
  <si>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</si>
  <si>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</si>
  <si>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</si>
  <si>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</si>
  <si>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</si>
  <si>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</si>
  <si>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</si>
  <si>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</si>
  <si>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</si>
  <si>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</si>
  <si>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</si>
  <si>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</si>
  <si>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</si>
  <si>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</si>
  <si>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</si>
  <si>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</si>
  <si>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</si>
  <si>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</si>
  <si>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</si>
  <si>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</si>
  <si>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</si>
  <si>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</si>
  <si>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</si>
  <si>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</si>
  <si>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</si>
  <si>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</si>
  <si>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</si>
  <si>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</si>
  <si>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</si>
  <si>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</si>
  <si>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</si>
  <si>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</si>
  <si>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</si>
  <si>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</si>
  <si>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</si>
  <si>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</si>
  <si>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</si>
  <si>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</si>
  <si>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</si>
  <si>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</si>
  <si>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</si>
  <si>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</si>
  <si>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</si>
  <si>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</si>
  <si>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</si>
  <si>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</si>
  <si>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</si>
  <si>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</si>
  <si>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</si>
  <si>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</si>
  <si>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</si>
  <si>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</si>
  <si>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</si>
  <si>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</si>
  <si>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</si>
  <si>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</si>
  <si>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</si>
  <si>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</si>
  <si>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</si>
  <si>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</si>
  <si>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</si>
  <si>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</si>
  <si>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</si>
  <si>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</si>
  <si>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</si>
  <si>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</si>
  <si>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</si>
  <si>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</si>
  <si>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</si>
  <si>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</si>
  <si>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</si>
  <si>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</si>
  <si>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</si>
  <si>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</si>
  <si>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</si>
  <si>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</si>
  <si>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</si>
  <si>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</si>
  <si>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</si>
  <si>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</si>
  <si>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</si>
  <si>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</si>
  <si>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</si>
  <si>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</si>
  <si>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</si>
  <si>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</si>
  <si>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</si>
  <si>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</si>
  <si>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</si>
  <si>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</si>
  <si>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</si>
  <si>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</si>
  <si>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</si>
  <si>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</si>
  <si>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</si>
  <si>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</si>
  <si>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</si>
  <si>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</si>
  <si>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</si>
  <si>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</si>
  <si>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</si>
  <si>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</si>
  <si>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</si>
  <si>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</si>
  <si>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</si>
  <si>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</si>
  <si>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</si>
  <si>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</si>
  <si>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</si>
  <si>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</si>
  <si>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</si>
  <si>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</si>
  <si>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</si>
  <si>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</si>
  <si>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</si>
  <si>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</si>
  <si>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</si>
  <si>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</si>
  <si>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</si>
  <si>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</si>
  <si>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</si>
  <si>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</si>
  <si>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</si>
  <si>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</si>
  <si>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</si>
  <si>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</si>
  <si>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</si>
  <si>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</si>
  <si>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</si>
  <si>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</si>
  <si>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</si>
  <si>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</si>
  <si>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</si>
  <si>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</si>
  <si>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</si>
  <si>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</si>
  <si>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</si>
  <si>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</si>
  <si>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</si>
  <si>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</si>
  <si>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</si>
  <si>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</si>
  <si>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</si>
  <si>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</si>
  <si>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</si>
  <si>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</si>
  <si>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</si>
  <si>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</si>
  <si>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</si>
  <si>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</si>
  <si>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</si>
  <si>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</si>
  <si>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</si>
  <si>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</si>
  <si>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</si>
  <si>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</si>
  <si>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</si>
  <si>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</si>
  <si>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</si>
  <si>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</si>
  <si>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</si>
  <si>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</si>
  <si>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</si>
  <si>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</si>
  <si>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</si>
  <si>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</si>
  <si>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</si>
  <si>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</si>
  <si>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</si>
  <si>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</si>
  <si>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</si>
  <si>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</si>
  <si>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</si>
  <si>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</si>
  <si>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</si>
  <si>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</si>
  <si>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</si>
  <si>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</si>
  <si>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</si>
  <si>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</si>
  <si>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</si>
  <si>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</si>
  <si>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</si>
  <si>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</si>
  <si>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</si>
  <si>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</si>
  <si>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</si>
  <si>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</si>
  <si>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</si>
  <si>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</si>
  <si>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</si>
  <si>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</si>
  <si>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</si>
  <si>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</si>
  <si>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</si>
  <si>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</si>
  <si>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</si>
  <si>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</si>
  <si>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</si>
  <si>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</si>
  <si>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</si>
  <si>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</si>
  <si>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</si>
  <si>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</si>
  <si>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</si>
  <si>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</si>
  <si>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</si>
  <si>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</si>
  <si>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</si>
  <si>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</si>
  <si>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</si>
  <si>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</si>
  <si>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</si>
  <si>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</si>
  <si>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</si>
  <si>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</si>
  <si>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</si>
  <si>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</si>
  <si>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</si>
  <si>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</si>
  <si>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</si>
  <si>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</si>
  <si>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</si>
  <si>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</si>
  <si>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</si>
  <si>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</si>
  <si>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</si>
  <si>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</si>
  <si>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</si>
  <si>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</si>
  <si>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</si>
  <si>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</si>
  <si>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</si>
  <si>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</si>
  <si>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</si>
  <si>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</si>
  <si>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</si>
  <si>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</si>
  <si>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</si>
  <si>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</si>
  <si>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</si>
  <si>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</si>
  <si>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</si>
  <si>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</si>
  <si>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</si>
  <si>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</si>
  <si>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</si>
  <si>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</si>
  <si>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</si>
  <si>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</si>
  <si>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</si>
  <si>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</si>
  <si>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</si>
  <si>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</si>
  <si>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</si>
  <si>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</si>
  <si>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</si>
  <si>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</si>
  <si>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</si>
  <si>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</si>
  <si>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</si>
  <si>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</si>
  <si>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</si>
  <si>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</si>
  <si>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</si>
  <si>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</si>
  <si>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</si>
  <si>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</si>
  <si>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</si>
  <si>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</si>
  <si>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</si>
  <si>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</si>
  <si>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</si>
  <si>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</si>
  <si>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</si>
  <si>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</si>
  <si>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</si>
  <si>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</si>
  <si>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</si>
  <si>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</si>
  <si>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</si>
  <si>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</si>
  <si>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</si>
  <si>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</si>
  <si>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</si>
  <si>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</si>
  <si>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</si>
  <si>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</si>
  <si>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</si>
  <si>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</si>
  <si>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</si>
  <si>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</si>
  <si>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</si>
  <si>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</si>
  <si>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</si>
  <si>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</si>
  <si>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</si>
  <si>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</si>
  <si>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</si>
  <si>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</si>
  <si>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</si>
  <si>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</si>
  <si>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</si>
  <si>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</si>
  <si>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</si>
  <si>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</si>
  <si>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</si>
  <si>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</si>
  <si>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</si>
  <si>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</si>
  <si>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</si>
  <si>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</si>
  <si>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</si>
  <si>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</si>
  <si>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</si>
  <si>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</si>
  <si>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</si>
  <si>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</si>
  <si>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</si>
  <si>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</si>
  <si>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</si>
  <si>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</si>
  <si>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</si>
  <si>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</si>
  <si>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</si>
  <si>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</si>
  <si>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</si>
  <si>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</si>
  <si>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</si>
  <si>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</si>
  <si>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</si>
  <si>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</si>
  <si>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</si>
  <si>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</si>
  <si>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</si>
  <si>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</si>
  <si>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</si>
  <si>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</si>
  <si>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</si>
  <si>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</si>
  <si>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</si>
  <si>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</si>
  <si>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</si>
  <si>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</si>
  <si>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</si>
  <si>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</si>
  <si>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</si>
  <si>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</si>
  <si>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</si>
  <si>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</si>
  <si>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</si>
  <si>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</si>
  <si>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</si>
  <si>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</si>
  <si>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</si>
  <si>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</si>
  <si>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</si>
  <si>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</si>
  <si>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</si>
  <si>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</si>
  <si>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</si>
  <si>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</si>
  <si>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</si>
  <si>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</si>
  <si>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</si>
  <si>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</si>
  <si>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</si>
  <si>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</si>
  <si>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</si>
  <si>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</si>
  <si>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</si>
  <si>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</si>
  <si>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</si>
  <si>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</si>
  <si>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</si>
  <si>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</si>
  <si>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</si>
  <si>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</si>
  <si>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</si>
  <si>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</si>
  <si>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</si>
  <si>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</si>
  <si>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</si>
  <si>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</si>
  <si>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</si>
  <si>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</si>
  <si>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</si>
  <si>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</si>
  <si>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</si>
  <si>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</si>
  <si>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</si>
  <si>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</si>
  <si>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</si>
  <si>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</si>
  <si>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</si>
  <si>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</si>
  <si>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</si>
  <si>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</si>
  <si>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</si>
  <si>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</si>
  <si>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</si>
  <si>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</si>
  <si>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</si>
  <si>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</si>
  <si>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</si>
  <si>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</si>
  <si>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</si>
  <si>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</si>
  <si>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</si>
  <si>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</si>
  <si>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</si>
  <si>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</si>
  <si>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</si>
  <si>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</si>
  <si>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</si>
  <si>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</si>
  <si>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</si>
  <si>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</si>
  <si>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</si>
  <si>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</si>
  <si>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</si>
  <si>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</si>
  <si>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</si>
  <si>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</si>
  <si>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</si>
  <si>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</si>
  <si>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</si>
  <si>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</si>
  <si>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</si>
  <si>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</si>
  <si>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</si>
  <si>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</si>
  <si>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</si>
  <si>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</si>
  <si>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</si>
  <si>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</si>
  <si>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</si>
  <si>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</si>
  <si>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</si>
  <si>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</si>
  <si>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</si>
  <si>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</si>
  <si>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</si>
  <si>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</si>
  <si>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</si>
  <si>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</si>
  <si>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</si>
  <si>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</si>
  <si>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</si>
  <si>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</si>
  <si>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</si>
  <si>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</si>
  <si>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</si>
  <si>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</si>
  <si>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</si>
  <si>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</si>
  <si>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</si>
  <si>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</si>
  <si>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</si>
  <si>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</si>
  <si>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</si>
  <si>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</si>
  <si>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</si>
  <si>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</si>
  <si>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</si>
  <si>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</si>
  <si>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</si>
  <si>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</si>
  <si>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</si>
  <si>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</si>
  <si>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</si>
  <si>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</si>
  <si>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</si>
  <si>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</si>
  <si>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</si>
  <si>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</si>
  <si>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</si>
  <si>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</si>
  <si>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</si>
  <si>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</si>
  <si>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</si>
  <si>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</si>
  <si>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</si>
  <si>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</si>
  <si>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</si>
  <si>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</si>
  <si>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</si>
  <si>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</si>
  <si>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</si>
  <si>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</si>
  <si>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</si>
  <si>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</si>
  <si>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</si>
  <si>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</si>
  <si>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</si>
  <si>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</si>
  <si>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</si>
  <si>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</si>
  <si>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</si>
  <si>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</si>
  <si>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</si>
  <si>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</si>
  <si>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</si>
  <si>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</si>
  <si>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</si>
  <si>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</si>
  <si>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</si>
  <si>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</si>
  <si>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</si>
  <si>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</si>
  <si>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</si>
  <si>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</si>
  <si>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</si>
  <si>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</si>
  <si>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</si>
  <si>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</si>
  <si>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</si>
  <si>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</si>
  <si>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</si>
  <si>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</si>
  <si>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</si>
  <si>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</si>
  <si>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</si>
  <si>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</si>
  <si>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</si>
  <si>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</si>
  <si>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</si>
  <si>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</si>
  <si>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</si>
  <si>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</si>
  <si>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</si>
  <si>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</si>
  <si>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</si>
  <si>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</si>
  <si>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</si>
  <si>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</si>
  <si>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</si>
  <si>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</si>
  <si>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</si>
  <si>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</si>
  <si>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</si>
  <si>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</si>
  <si>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</si>
  <si>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</si>
  <si>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</si>
  <si>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</si>
  <si>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</si>
  <si>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</si>
  <si>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</si>
  <si>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</si>
  <si>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</si>
  <si>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</si>
  <si>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</si>
  <si>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</si>
  <si>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</si>
  <si>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</si>
  <si>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</si>
  <si>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</si>
  <si>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</si>
  <si>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</si>
  <si>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</si>
  <si>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</si>
  <si>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</si>
  <si>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</si>
  <si>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</si>
  <si>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</si>
  <si>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</si>
  <si>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</si>
  <si>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</si>
  <si>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</si>
  <si>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</si>
  <si>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</si>
  <si>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</si>
  <si>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</si>
  <si>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</si>
  <si>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</si>
  <si>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</si>
  <si>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</si>
  <si>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</si>
  <si>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</si>
  <si>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</si>
  <si>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</si>
  <si>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</si>
  <si>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</si>
  <si>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</si>
  <si>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</si>
  <si>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</si>
  <si>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</si>
  <si>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</si>
  <si>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</si>
  <si>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</si>
  <si>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</si>
  <si>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</si>
  <si>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</si>
  <si>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</si>
  <si>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</si>
  <si>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</si>
  <si>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</si>
  <si>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</si>
  <si>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</si>
  <si>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</si>
  <si>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</si>
  <si>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</si>
  <si>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</si>
  <si>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</si>
  <si>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</si>
  <si>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</si>
  <si>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</si>
  <si>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</si>
  <si>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</si>
  <si>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</si>
  <si>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</si>
  <si>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</si>
  <si>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</si>
  <si>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</si>
  <si>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</si>
  <si>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</si>
  <si>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</si>
  <si>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</si>
  <si>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</si>
  <si>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</si>
  <si>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</si>
  <si>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</si>
  <si>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</si>
  <si>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</si>
  <si>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</si>
  <si>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</si>
  <si>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</si>
  <si>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</si>
  <si>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</si>
  <si>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</si>
  <si>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</si>
  <si>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</si>
  <si>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</si>
  <si>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</si>
  <si>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</si>
  <si>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</si>
  <si>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</si>
  <si>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</si>
  <si>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</si>
  <si>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</si>
  <si>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</si>
  <si>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</si>
  <si>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</si>
  <si>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</si>
  <si>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</si>
  <si>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</si>
  <si>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</si>
  <si>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</si>
  <si>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</si>
  <si>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</si>
  <si>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</si>
  <si>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</si>
  <si>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</si>
  <si>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</si>
  <si>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</si>
  <si>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</si>
  <si>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</si>
  <si>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</si>
  <si>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</si>
  <si>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</si>
  <si>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</si>
  <si>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</si>
  <si>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</si>
  <si>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</si>
  <si>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</si>
  <si>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</si>
  <si>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</si>
  <si>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</si>
  <si>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</si>
  <si>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</si>
  <si>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</si>
  <si>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</si>
  <si>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</si>
  <si>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</si>
  <si>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</si>
  <si>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</si>
  <si>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</si>
  <si>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</si>
  <si>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</si>
  <si>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</si>
  <si>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</si>
  <si>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</si>
  <si>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</si>
  <si>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</si>
  <si>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</si>
  <si>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</si>
  <si>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</si>
  <si>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</si>
  <si>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</si>
  <si>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</si>
  <si>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</si>
  <si>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</si>
  <si>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</si>
  <si>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</si>
  <si>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</si>
  <si>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</si>
  <si>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</si>
  <si>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</si>
  <si>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</si>
  <si>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</si>
  <si>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</si>
  <si>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</si>
  <si>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</si>
  <si>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</si>
  <si>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</si>
  <si>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</si>
  <si>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</si>
  <si>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</si>
  <si>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</si>
  <si>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</si>
  <si>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</si>
  <si>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</si>
  <si>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</si>
  <si>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</si>
  <si>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</si>
  <si>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</si>
  <si>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</si>
  <si>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</si>
  <si>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</si>
  <si>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</si>
  <si>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</si>
  <si>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</si>
  <si>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</si>
  <si>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</si>
  <si>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</si>
  <si>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</si>
  <si>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</si>
  <si>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</si>
  <si>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</si>
  <si>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</si>
  <si>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</si>
  <si>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</si>
  <si>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</si>
  <si>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</si>
  <si>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</si>
  <si>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</si>
  <si>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</si>
  <si>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</si>
  <si>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</si>
  <si>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</si>
  <si>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</si>
  <si>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</si>
  <si>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</si>
  <si>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</si>
  <si>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</si>
  <si>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</si>
  <si>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</si>
  <si>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</si>
  <si>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</si>
  <si>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</si>
  <si>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</si>
  <si>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</si>
  <si>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</si>
  <si>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</si>
  <si>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</si>
  <si>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</si>
  <si>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</si>
  <si>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</si>
  <si>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</si>
  <si>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</si>
  <si>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</si>
  <si>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</si>
  <si>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</si>
  <si>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</si>
  <si>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</si>
  <si>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</si>
  <si>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</si>
  <si>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</si>
  <si>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</si>
  <si>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</si>
  <si>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</si>
  <si>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</si>
  <si>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</si>
  <si>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</si>
  <si>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</si>
  <si>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</si>
  <si>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</si>
  <si>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</si>
  <si>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</si>
  <si>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</si>
  <si>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</si>
  <si>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</si>
  <si>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</si>
  <si>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</si>
  <si>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</si>
  <si>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</si>
  <si>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</si>
  <si>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</si>
  <si>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</si>
  <si>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</si>
  <si>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</si>
  <si>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</si>
  <si>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</si>
  <si>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</si>
  <si>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</si>
  <si>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</si>
  <si>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</si>
  <si>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</si>
  <si>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</si>
  <si>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</si>
  <si>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</si>
  <si>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</si>
  <si>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</si>
  <si>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</si>
  <si>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</si>
  <si>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</si>
  <si>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</si>
  <si>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</si>
  <si>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</si>
  <si>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</si>
  <si>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</si>
  <si>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</si>
  <si>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</si>
  <si>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</si>
  <si>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</si>
  <si>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</si>
  <si>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</si>
  <si>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</si>
  <si>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</si>
  <si>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</si>
  <si>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</si>
  <si>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</si>
  <si>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</si>
  <si>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</si>
  <si>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</si>
  <si>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</si>
  <si>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</si>
  <si>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</si>
  <si>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</si>
  <si>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</si>
  <si>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</si>
  <si>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</si>
  <si>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</si>
  <si>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</si>
  <si>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</si>
  <si>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</si>
  <si>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</si>
  <si>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</si>
  <si>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</si>
  <si>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</si>
  <si>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</si>
  <si>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</si>
  <si>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</si>
  <si>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</si>
  <si>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</si>
  <si>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</si>
  <si>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</si>
  <si>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</si>
  <si>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</si>
  <si>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</si>
  <si>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</si>
  <si>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</si>
  <si>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</si>
  <si>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</si>
  <si>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</si>
  <si>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</si>
  <si>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</si>
  <si>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</si>
  <si>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</si>
  <si>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</si>
  <si>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</si>
  <si>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</si>
  <si>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</si>
  <si>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</si>
  <si>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</si>
  <si>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</si>
  <si>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</si>
  <si>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</si>
  <si>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</si>
  <si>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</si>
  <si>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</si>
  <si>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</si>
  <si>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</si>
  <si>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</si>
  <si>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</si>
  <si>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</si>
  <si>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</si>
  <si>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</si>
  <si>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</si>
  <si>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</si>
  <si>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</si>
  <si>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</si>
  <si>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</si>
  <si>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</si>
  <si>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</si>
  <si>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</si>
  <si>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</si>
  <si>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</si>
  <si>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</si>
  <si>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</si>
  <si>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</si>
  <si>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</si>
  <si>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</si>
  <si>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</si>
  <si>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</si>
  <si>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</si>
  <si>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</si>
  <si>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</si>
  <si>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</si>
  <si>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</si>
  <si>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</si>
  <si>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</si>
  <si>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</si>
  <si>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</si>
  <si>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</si>
  <si>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</si>
  <si>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</si>
  <si>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</si>
  <si>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</si>
  <si>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</si>
  <si>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</si>
  <si>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</si>
  <si>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</si>
  <si>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</si>
  <si>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</si>
  <si>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</si>
  <si>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</si>
  <si>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</si>
  <si>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</si>
  <si>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</si>
  <si>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</si>
  <si>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</si>
  <si>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</si>
  <si>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</si>
  <si>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</si>
  <si>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</si>
  <si>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</si>
  <si>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</si>
  <si>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</si>
  <si>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</si>
  <si>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</si>
  <si>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</si>
  <si>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</si>
  <si>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</si>
  <si>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</si>
  <si>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</si>
  <si>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</si>
  <si>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</si>
  <si>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</si>
  <si>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</si>
  <si>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</si>
  <si>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</si>
  <si>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</si>
  <si>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</si>
  <si>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</si>
  <si>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</si>
  <si>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</si>
  <si>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</si>
  <si>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</si>
  <si>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</si>
  <si>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</si>
  <si>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</si>
  <si>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</si>
  <si>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</si>
  <si>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</si>
  <si>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</si>
  <si>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</si>
  <si>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</si>
  <si>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</si>
  <si>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</si>
  <si>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</si>
  <si>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</si>
  <si>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</si>
  <si>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</si>
  <si>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</si>
  <si>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</si>
  <si>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</si>
  <si>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</si>
  <si>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</si>
  <si>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</si>
  <si>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</si>
  <si>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</si>
  <si>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</si>
  <si>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</si>
  <si>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</si>
  <si>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</si>
  <si>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</si>
  <si>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</si>
  <si>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</si>
  <si>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</si>
  <si>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</si>
  <si>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</si>
  <si>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</si>
  <si>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</si>
  <si>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</si>
  <si>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</si>
  <si>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</si>
  <si>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</si>
  <si>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</si>
  <si>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</si>
  <si>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</si>
  <si>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</si>
  <si>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</si>
  <si>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</si>
  <si>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</si>
  <si>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</si>
  <si>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</si>
  <si>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</si>
  <si>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</si>
  <si>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</si>
  <si>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</si>
  <si>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</si>
  <si>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</si>
  <si>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</si>
  <si>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</si>
  <si>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</si>
  <si>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</si>
  <si>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</si>
  <si>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</si>
  <si>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</si>
  <si>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</si>
  <si>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</si>
  <si>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</si>
  <si>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</si>
  <si>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</si>
  <si>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</si>
  <si>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</si>
  <si>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</si>
  <si>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</si>
  <si>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</si>
  <si>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</si>
  <si>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</si>
  <si>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</si>
  <si>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</si>
  <si>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</si>
  <si>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</si>
  <si>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</si>
  <si>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</si>
  <si>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</si>
  <si>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</si>
  <si>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</si>
  <si>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</si>
  <si>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</si>
  <si>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</si>
  <si>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</si>
  <si>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</si>
  <si>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</si>
  <si>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</si>
  <si>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</si>
  <si>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</si>
  <si>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</si>
  <si>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</si>
  <si>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</si>
  <si>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</si>
  <si>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</si>
  <si>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</si>
  <si>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</si>
  <si>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</si>
  <si>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</si>
  <si>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</si>
  <si>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</si>
  <si>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</si>
  <si>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</si>
  <si>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</si>
  <si>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</si>
  <si>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</si>
  <si>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</si>
  <si>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</si>
  <si>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</si>
  <si>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</si>
  <si>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</si>
  <si>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</si>
  <si>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</si>
  <si>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</si>
  <si>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</si>
  <si>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</si>
  <si>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</si>
  <si>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</si>
  <si>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</si>
  <si>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</si>
  <si>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</si>
  <si>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</si>
  <si>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</si>
  <si>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</si>
  <si>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</si>
  <si>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</si>
  <si>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</si>
  <si>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</si>
  <si>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</si>
  <si>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</si>
  <si>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</si>
  <si>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</si>
  <si>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</si>
  <si>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</si>
  <si>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</si>
  <si>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</si>
  <si>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</si>
  <si>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</si>
  <si>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</si>
  <si>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</si>
  <si>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</si>
  <si>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</si>
  <si>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</si>
  <si>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</si>
  <si>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</si>
  <si>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</si>
  <si>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</si>
  <si>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</si>
  <si>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</si>
  <si>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</si>
  <si>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</si>
  <si>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</si>
  <si>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</si>
  <si>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</si>
  <si>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</si>
  <si>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</si>
  <si>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</si>
  <si>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</si>
  <si>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</si>
  <si>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</si>
  <si>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</si>
  <si>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</si>
  <si>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</si>
  <si>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</si>
  <si>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</si>
  <si>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</si>
  <si>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</si>
  <si>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</si>
  <si>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</si>
  <si>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</si>
  <si>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</si>
  <si>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</si>
  <si>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</si>
  <si>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</si>
  <si>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</si>
  <si>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</si>
  <si>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</si>
  <si>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</si>
  <si>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</si>
  <si>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</si>
  <si>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</si>
  <si>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</si>
  <si>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</si>
  <si>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</si>
  <si>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</si>
  <si>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</si>
  <si>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</si>
  <si>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</si>
  <si>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</si>
  <si>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</si>
  <si>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</si>
  <si>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</si>
  <si>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</si>
  <si>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</si>
  <si>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</si>
  <si>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</si>
  <si>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</si>
  <si>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</si>
  <si>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</si>
  <si>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</si>
  <si>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</si>
  <si>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</si>
  <si>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</si>
  <si>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</si>
  <si>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</si>
  <si>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</si>
  <si>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</si>
  <si>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</si>
  <si>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</si>
  <si>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</si>
  <si>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</si>
  <si>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</si>
  <si>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</si>
  <si>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</si>
  <si>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</si>
  <si>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</si>
  <si>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</si>
  <si>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</si>
  <si>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</si>
  <si>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</si>
  <si>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</si>
  <si>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</si>
  <si>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</si>
  <si>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</si>
  <si>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</si>
  <si>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</si>
  <si>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</si>
  <si>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</si>
  <si>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</si>
  <si>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</si>
  <si>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</si>
  <si>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</si>
  <si>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</si>
  <si>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</si>
  <si>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</si>
  <si>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</si>
  <si>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</si>
  <si>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</si>
  <si>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</si>
  <si>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</si>
  <si>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</si>
  <si>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</si>
  <si>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</si>
  <si>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</si>
  <si>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</si>
  <si>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</si>
  <si>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</si>
  <si>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</si>
  <si>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</si>
  <si>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</si>
  <si>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</si>
  <si>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</si>
  <si>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</si>
  <si>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</si>
  <si>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</si>
  <si>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</si>
  <si>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</si>
  <si>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</si>
  <si>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</si>
  <si>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</si>
  <si>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</si>
  <si>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</si>
  <si>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</si>
  <si>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</si>
  <si>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</si>
  <si>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</si>
  <si>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</si>
  <si>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</si>
  <si>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</si>
  <si>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</si>
  <si>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</si>
  <si>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</si>
  <si>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</si>
  <si>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</si>
  <si>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</si>
  <si>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</si>
  <si>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</si>
  <si>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</si>
  <si>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</si>
  <si>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</si>
  <si>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</si>
  <si>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</si>
  <si>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</si>
  <si>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</si>
  <si>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</si>
  <si>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</si>
  <si>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</si>
  <si>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</si>
  <si>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</si>
  <si>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</si>
  <si>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</si>
  <si>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</si>
  <si>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</si>
  <si>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</si>
  <si>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</si>
  <si>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</si>
  <si>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</si>
  <si>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</si>
  <si>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</si>
  <si>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</si>
  <si>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</si>
  <si>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</si>
  <si>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</si>
  <si>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</si>
  <si>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</si>
  <si>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</si>
  <si>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</si>
  <si>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</si>
  <si>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</si>
  <si>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</si>
  <si>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</si>
  <si>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</si>
  <si>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</si>
  <si>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</si>
  <si>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</si>
  <si>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</si>
  <si>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</si>
  <si>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</si>
  <si>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</si>
  <si>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</si>
  <si>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</si>
  <si>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</si>
  <si>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</si>
  <si>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</si>
  <si>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</si>
  <si>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</si>
  <si>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</si>
  <si>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</si>
  <si>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</si>
  <si>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</si>
  <si>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</si>
  <si>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</si>
  <si>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</si>
  <si>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</si>
  <si>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</si>
  <si>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</si>
  <si>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</si>
  <si>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</si>
  <si>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</si>
  <si>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</si>
  <si>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</si>
  <si>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</si>
  <si>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</si>
  <si>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</si>
  <si>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</si>
  <si>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</si>
  <si>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</si>
  <si>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</si>
  <si>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</si>
  <si>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</si>
  <si>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</si>
  <si>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</si>
  <si>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</si>
  <si>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</si>
  <si>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</si>
  <si>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</si>
  <si>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</si>
  <si>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</si>
  <si>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</si>
  <si>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</si>
  <si>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</si>
  <si>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</si>
  <si>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</si>
  <si>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</si>
  <si>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</si>
  <si>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</si>
  <si>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</si>
  <si>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</si>
  <si>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</si>
  <si>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</si>
  <si>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</si>
  <si>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</si>
  <si>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</si>
  <si>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</si>
  <si>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</si>
  <si>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</si>
  <si>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</si>
  <si>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</si>
  <si>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</si>
  <si>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</si>
  <si>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</si>
  <si>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</si>
  <si>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</si>
  <si>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</si>
  <si>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</si>
  <si>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</si>
  <si>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</si>
  <si>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</si>
  <si>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</si>
  <si>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</si>
  <si>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</si>
  <si>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</si>
  <si>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</si>
  <si>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</si>
  <si>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</si>
  <si>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</si>
  <si>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</si>
  <si>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</si>
  <si>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</si>
  <si>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</si>
  <si>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</si>
  <si>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</si>
  <si>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</si>
  <si>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</si>
  <si>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</si>
  <si>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</si>
  <si>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</si>
  <si>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</si>
  <si>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</si>
  <si>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</si>
  <si>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</si>
  <si>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</si>
  <si>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</si>
  <si>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</si>
  <si>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</si>
  <si>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</si>
  <si>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</si>
  <si>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</si>
  <si>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</si>
  <si>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</si>
  <si>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</si>
  <si>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</si>
  <si>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</si>
  <si>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</si>
  <si>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</si>
  <si>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</si>
  <si>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</si>
  <si>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</si>
  <si>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</si>
  <si>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</si>
  <si>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</si>
  <si>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</si>
  <si>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</si>
  <si>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</si>
  <si>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</si>
  <si>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</si>
  <si>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</si>
  <si>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</si>
  <si>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</si>
  <si>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</si>
  <si>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</si>
  <si>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</si>
  <si>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</si>
  <si>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</si>
  <si>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</si>
  <si>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</si>
  <si>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</si>
  <si>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</si>
  <si>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</si>
  <si>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</si>
  <si>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</si>
  <si>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</si>
  <si>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</si>
  <si>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</si>
  <si>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</si>
  <si>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</si>
  <si>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</si>
  <si>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</si>
  <si>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</si>
  <si>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</si>
  <si>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</si>
  <si>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</si>
  <si>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</si>
  <si>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</si>
  <si>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</si>
  <si>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</si>
  <si>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</si>
  <si>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</si>
  <si>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</si>
  <si>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</si>
  <si>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</si>
  <si>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</si>
  <si>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</si>
  <si>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</si>
  <si>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</si>
  <si>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</si>
  <si>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</si>
  <si>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</si>
  <si>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</si>
  <si>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</si>
  <si>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</si>
  <si>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</si>
  <si>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</si>
  <si>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</si>
  <si>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</si>
  <si>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</si>
  <si>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</si>
  <si>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</si>
  <si>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</si>
  <si>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</si>
  <si>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</si>
  <si>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</si>
  <si>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</si>
  <si>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</si>
  <si>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</si>
  <si>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</si>
  <si>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</si>
  <si>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</si>
  <si>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</si>
  <si>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</si>
  <si>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</si>
  <si>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</si>
  <si>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</si>
  <si>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</si>
  <si>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</si>
  <si>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</si>
  <si>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</si>
  <si>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</si>
  <si>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</si>
  <si>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</si>
  <si>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</si>
  <si>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</si>
  <si>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</si>
  <si>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</si>
  <si>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</si>
  <si>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</si>
  <si>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</si>
  <si>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</si>
  <si>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</si>
  <si>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</si>
  <si>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</si>
  <si>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</si>
  <si>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</si>
  <si>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</si>
  <si>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</si>
  <si>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</si>
  <si>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</si>
  <si>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</si>
  <si>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</si>
  <si>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</si>
  <si>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</si>
  <si>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</si>
  <si>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</si>
  <si>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</si>
  <si>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</si>
  <si>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</si>
  <si>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</si>
  <si>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</si>
  <si>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</si>
  <si>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</si>
  <si>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</si>
  <si>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</si>
  <si>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</si>
  <si>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</si>
  <si>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</si>
  <si>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</si>
  <si>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</si>
  <si>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</si>
  <si>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</si>
  <si>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</si>
  <si>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</si>
  <si>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</si>
  <si>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</si>
  <si>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</si>
  <si>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</si>
  <si>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</si>
  <si>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</si>
  <si>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</si>
  <si>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</si>
  <si>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</si>
  <si>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</si>
  <si>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</si>
  <si>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</si>
  <si>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</si>
  <si>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</si>
  <si>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</si>
  <si>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</si>
  <si>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</si>
  <si>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</si>
  <si>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</si>
  <si>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</si>
  <si>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</si>
  <si>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</si>
  <si>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</si>
  <si>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</si>
  <si>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</si>
  <si>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</si>
  <si>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</si>
  <si>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</si>
  <si>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</si>
  <si>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</si>
  <si>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</si>
  <si>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</si>
  <si>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</si>
  <si>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</si>
  <si>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</si>
  <si>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</si>
  <si>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</si>
  <si>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</si>
  <si>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</si>
  <si>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</si>
  <si>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</si>
  <si>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</si>
  <si>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</si>
  <si>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</si>
  <si>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</si>
  <si>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</si>
  <si>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</si>
  <si>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</si>
  <si>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</si>
  <si>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</si>
  <si>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</si>
  <si>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</si>
  <si>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</si>
  <si>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</si>
  <si>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</si>
  <si>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</si>
  <si>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</si>
  <si>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</si>
  <si>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</si>
  <si>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</si>
  <si>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</si>
  <si>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</si>
  <si>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</si>
  <si>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</si>
  <si>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</si>
  <si>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</si>
  <si>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</si>
  <si>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</si>
  <si>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</si>
  <si>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</si>
  <si>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</si>
  <si>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</si>
  <si>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</si>
  <si>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</si>
  <si>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</si>
  <si>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</si>
  <si>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</si>
  <si>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</si>
  <si>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</si>
  <si>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</si>
  <si>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</si>
  <si>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</si>
  <si>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</si>
  <si>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</si>
  <si>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</si>
  <si>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</si>
  <si>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</si>
  <si>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</si>
  <si>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</si>
  <si>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</si>
  <si>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</si>
  <si>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</si>
  <si>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</si>
  <si>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</si>
  <si>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</si>
  <si>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</si>
  <si>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</si>
  <si>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</si>
  <si>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</si>
  <si>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</si>
  <si>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</si>
  <si>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</si>
  <si>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</si>
  <si>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</si>
  <si>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</si>
  <si>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</si>
  <si>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</si>
  <si>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</si>
  <si>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</si>
  <si>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</si>
  <si>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</si>
  <si>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</si>
  <si>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</si>
  <si>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</si>
  <si>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</si>
  <si>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</si>
  <si>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</si>
  <si>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</si>
  <si>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</si>
  <si>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</si>
  <si>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</si>
  <si>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</si>
  <si>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</si>
  <si>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</si>
  <si>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</si>
  <si>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</si>
  <si>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</si>
  <si>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</si>
  <si>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</si>
  <si>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</si>
  <si>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</si>
  <si>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</si>
  <si>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</si>
  <si>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</si>
  <si>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</si>
  <si>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</si>
  <si>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</si>
  <si>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</si>
  <si>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</si>
  <si>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</si>
  <si>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</si>
  <si>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</si>
  <si>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</si>
  <si>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</si>
  <si>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</si>
  <si>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</si>
  <si>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</si>
  <si>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</si>
  <si>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</si>
  <si>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</si>
  <si>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</si>
  <si>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</si>
  <si>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</si>
  <si>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</si>
  <si>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</si>
  <si>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</si>
  <si>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</si>
  <si>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</si>
  <si>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</si>
  <si>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</si>
  <si>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</si>
  <si>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</si>
  <si>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</si>
  <si>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</si>
  <si>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</si>
  <si>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</si>
  <si>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</si>
  <si>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</si>
  <si>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</si>
  <si>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</si>
  <si>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</si>
  <si>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</si>
  <si>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</si>
  <si>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</si>
  <si>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</si>
  <si>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</si>
  <si>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</si>
  <si>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</si>
  <si>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</si>
  <si>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</si>
  <si>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</si>
  <si>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</si>
  <si>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</si>
  <si>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</si>
  <si>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</si>
  <si>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</si>
  <si>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</si>
  <si>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</si>
  <si>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</si>
  <si>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</si>
  <si>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</si>
  <si>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</si>
  <si>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</si>
  <si>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</si>
  <si>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</si>
  <si>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</si>
  <si>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</si>
  <si>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</si>
  <si>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</si>
  <si>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</si>
  <si>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</si>
  <si>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</si>
  <si>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</si>
  <si>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</si>
  <si>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</si>
  <si>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</si>
  <si>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</si>
  <si>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</si>
  <si>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</si>
  <si>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</si>
  <si>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</si>
  <si>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</si>
  <si>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</si>
  <si>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</si>
  <si>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</si>
  <si>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</si>
  <si>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</si>
  <si>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</si>
  <si>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</si>
  <si>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</si>
  <si>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</si>
  <si>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</si>
  <si>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</si>
  <si>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</si>
  <si>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</si>
  <si>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</si>
  <si>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</si>
  <si>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</si>
  <si>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</si>
  <si>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</si>
  <si>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</si>
  <si>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</si>
  <si>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</si>
  <si>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</si>
  <si>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</si>
  <si>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</si>
  <si>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</si>
  <si>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</si>
  <si>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</si>
  <si>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</si>
  <si>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</si>
  <si>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</si>
  <si>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</si>
  <si>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</si>
  <si>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</si>
  <si>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</si>
  <si>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</si>
  <si>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</si>
  <si>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</si>
  <si>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</si>
  <si>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</si>
  <si>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</si>
  <si>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</si>
  <si>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</si>
  <si>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</si>
  <si>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</si>
  <si>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</si>
  <si>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</si>
  <si>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</si>
  <si>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</si>
  <si>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</si>
  <si>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</si>
  <si>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</si>
  <si>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</si>
  <si>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</si>
  <si>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</si>
  <si>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</si>
  <si>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</si>
  <si>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</si>
  <si>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</si>
  <si>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</si>
  <si>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</si>
  <si>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</si>
  <si>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</si>
  <si>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</si>
  <si>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</si>
  <si>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</si>
  <si>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</si>
  <si>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</si>
  <si>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</si>
  <si>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</si>
  <si>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</si>
  <si>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</si>
  <si>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</si>
  <si>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</si>
  <si>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</si>
  <si>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</si>
  <si>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</si>
  <si>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</si>
  <si>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</si>
  <si>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</si>
  <si>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</si>
  <si>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</si>
  <si>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</si>
  <si>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</si>
  <si>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</si>
  <si>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</si>
  <si>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</si>
  <si>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</si>
  <si>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</si>
  <si>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</si>
  <si>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</si>
  <si>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</si>
  <si>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</si>
  <si>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</si>
  <si>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</si>
  <si>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</si>
  <si>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</si>
  <si>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</si>
  <si>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</si>
  <si>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</si>
  <si>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</si>
  <si>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</si>
  <si>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</si>
  <si>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</si>
  <si>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</si>
  <si>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</si>
  <si>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</si>
  <si>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</si>
  <si>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</si>
  <si>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</si>
  <si>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</si>
  <si>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</si>
  <si>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</si>
  <si>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</si>
  <si>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</si>
  <si>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</si>
  <si>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</si>
  <si>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</si>
  <si>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</si>
  <si>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</si>
  <si>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</si>
  <si>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</si>
  <si>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</si>
  <si>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</si>
  <si>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</si>
  <si>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</si>
  <si>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</si>
  <si>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</si>
  <si>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</si>
  <si>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</si>
  <si>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</si>
  <si>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</si>
  <si>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</si>
  <si>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</si>
  <si>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</si>
  <si>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</si>
  <si>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</si>
  <si>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</si>
  <si>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</si>
  <si>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</si>
  <si>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</si>
  <si>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</si>
  <si>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</si>
  <si>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</si>
  <si>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</si>
  <si>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</si>
  <si>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</si>
  <si>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</si>
  <si>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</si>
  <si>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</si>
  <si>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</si>
  <si>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</si>
  <si>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</si>
  <si>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</si>
  <si>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</si>
  <si>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</si>
  <si>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</si>
  <si>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</si>
  <si>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</si>
  <si>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</si>
  <si>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</si>
  <si>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</si>
  <si>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</si>
  <si>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</si>
  <si>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</si>
  <si>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</si>
  <si>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</si>
  <si>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</si>
  <si>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</si>
  <si>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</si>
  <si>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</si>
  <si>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</si>
  <si>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</si>
  <si>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</si>
  <si>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</si>
  <si>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</si>
  <si>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</si>
  <si>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</si>
  <si>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</si>
  <si>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</si>
  <si>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</si>
  <si>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</si>
  <si>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</si>
  <si>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</si>
  <si>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</si>
  <si>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</si>
  <si>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</si>
  <si>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</si>
  <si>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</si>
  <si>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</si>
  <si>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</si>
  <si>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</si>
  <si>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</si>
  <si>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</si>
  <si>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</si>
  <si>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</si>
  <si>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</si>
  <si>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</si>
  <si>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</si>
  <si>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</si>
  <si>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</si>
  <si>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</si>
  <si>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</si>
  <si>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</si>
  <si>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</si>
  <si>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</si>
  <si>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</si>
  <si>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</si>
  <si>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</si>
  <si>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</si>
  <si>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</si>
  <si>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</si>
  <si>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</si>
  <si>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</si>
  <si>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</si>
  <si>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</si>
  <si>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</si>
  <si>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</si>
  <si>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</si>
  <si>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</si>
  <si>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</si>
  <si>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</si>
  <si>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</si>
  <si>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</si>
  <si>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</si>
  <si>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</si>
  <si>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</si>
  <si>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</si>
  <si>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</si>
  <si>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</si>
  <si>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</si>
  <si>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</si>
  <si>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</si>
  <si>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</si>
  <si>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</si>
  <si>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</si>
  <si>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</si>
  <si>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</si>
  <si>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</si>
  <si>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</si>
  <si>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</si>
  <si>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</si>
  <si>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</si>
  <si>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</si>
  <si>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</si>
  <si>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</si>
  <si>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</si>
  <si>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</si>
  <si>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</si>
  <si>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</si>
  <si>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</si>
  <si>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</si>
  <si>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</si>
  <si>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</si>
  <si>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</si>
  <si>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</si>
  <si>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</si>
  <si>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</si>
  <si>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</si>
  <si>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</si>
  <si>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</si>
  <si>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</si>
  <si>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</si>
  <si>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</si>
  <si>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</si>
  <si>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</si>
  <si>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</si>
  <si>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</si>
  <si>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</si>
  <si>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</si>
  <si>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</si>
  <si>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</si>
  <si>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</si>
  <si>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</si>
  <si>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</si>
  <si>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</si>
  <si>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</si>
  <si>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</si>
  <si>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</si>
  <si>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</si>
  <si>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</si>
  <si>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</si>
  <si>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</si>
  <si>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</si>
  <si>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</si>
  <si>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</si>
  <si>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</si>
  <si>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</si>
  <si>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</si>
  <si>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</si>
  <si>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</si>
  <si>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</si>
  <si>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</si>
  <si>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</si>
  <si>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</si>
  <si>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</si>
  <si>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</si>
  <si>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</si>
  <si>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</si>
  <si>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</si>
  <si>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</si>
  <si>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</si>
  <si>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</si>
  <si>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</si>
  <si>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</si>
  <si>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</si>
  <si>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</si>
  <si>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</si>
  <si>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</si>
  <si>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</si>
  <si>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</si>
  <si>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</si>
  <si>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</si>
  <si>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</si>
  <si>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</si>
  <si>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</si>
  <si>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</si>
  <si>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</si>
  <si>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</si>
  <si>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</si>
  <si>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</si>
  <si>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</si>
  <si>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</si>
  <si>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</si>
  <si>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</si>
  <si>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</si>
  <si>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</si>
  <si>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</si>
  <si>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</si>
  <si>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</si>
  <si>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</si>
  <si>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</si>
  <si>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</si>
  <si>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</si>
  <si>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</si>
  <si>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</si>
  <si>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</si>
  <si>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</si>
  <si>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</si>
  <si>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</si>
  <si>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</si>
  <si>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</si>
  <si>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</si>
  <si>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</si>
  <si>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</si>
  <si>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</si>
  <si>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</si>
  <si>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</si>
  <si>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</si>
  <si>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</si>
  <si>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</si>
  <si>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</si>
  <si>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</si>
  <si>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</si>
  <si>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</si>
  <si>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</si>
  <si>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</si>
  <si>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</si>
  <si>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</si>
  <si>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</si>
  <si>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</si>
  <si>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</si>
  <si>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</si>
  <si>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</si>
  <si>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</si>
  <si>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</si>
  <si>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</si>
  <si>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</si>
  <si>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</si>
  <si>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</si>
  <si>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</si>
  <si>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</si>
  <si>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</si>
  <si>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</si>
  <si>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</si>
  <si>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</si>
  <si>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</si>
  <si>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</si>
  <si>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</si>
  <si>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</si>
  <si>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</si>
  <si>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</si>
  <si>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</si>
  <si>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</si>
  <si>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</si>
  <si>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</si>
  <si>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</si>
  <si>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</si>
  <si>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</si>
  <si>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</si>
  <si>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</si>
  <si>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</si>
  <si>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</si>
  <si>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</si>
  <si>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</si>
  <si>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</si>
  <si>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</si>
  <si>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</si>
  <si>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</si>
  <si>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</si>
  <si>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</si>
  <si>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</si>
  <si>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</si>
  <si>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</si>
  <si>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</si>
  <si>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</si>
  <si>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</si>
  <si>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</si>
  <si>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</si>
  <si>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</si>
  <si>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</si>
  <si>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</si>
  <si>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</si>
  <si>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</si>
  <si>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</si>
  <si>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</si>
  <si>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</si>
  <si>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</si>
  <si>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</si>
  <si>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</si>
  <si>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</si>
  <si>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</si>
  <si>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</si>
  <si>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</si>
  <si>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</si>
  <si>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</si>
  <si>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</si>
  <si>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</si>
  <si>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</si>
  <si>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</si>
  <si>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</si>
  <si>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</si>
  <si>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</si>
  <si>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</si>
  <si>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</si>
  <si>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</si>
  <si>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</si>
  <si>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</si>
  <si>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</si>
  <si>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</si>
  <si>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</si>
  <si>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</si>
  <si>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</si>
  <si>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</si>
  <si>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</si>
  <si>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</si>
  <si>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</si>
  <si>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</si>
  <si>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</si>
  <si>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</si>
  <si>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</si>
  <si>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</si>
  <si>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</si>
  <si>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</si>
  <si>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</si>
  <si>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</si>
  <si>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</si>
  <si>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</si>
  <si>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</si>
  <si>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</si>
  <si>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</si>
  <si>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</si>
  <si>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</si>
  <si>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</si>
  <si>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</si>
  <si>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</si>
  <si>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</si>
  <si>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</si>
  <si>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</si>
  <si>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</si>
  <si>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</si>
  <si>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</si>
  <si>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</si>
  <si>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</si>
  <si>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</si>
  <si>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</si>
  <si>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</si>
  <si>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</si>
  <si>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</si>
  <si>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</si>
  <si>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</si>
  <si>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</si>
  <si>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</si>
  <si>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</si>
  <si>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</si>
  <si>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</si>
  <si>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</si>
  <si>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</si>
  <si>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</si>
  <si>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</si>
  <si>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</si>
  <si>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</si>
  <si>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</si>
  <si>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</si>
  <si>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</si>
  <si>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</si>
  <si>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</si>
  <si>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</si>
  <si>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</si>
  <si>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</si>
  <si>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</si>
  <si>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</si>
  <si>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</si>
  <si>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</si>
  <si>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</si>
  <si>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</si>
  <si>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</si>
  <si>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</si>
  <si>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</si>
  <si>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</si>
  <si>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</si>
  <si>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</si>
  <si>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</si>
  <si>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</si>
  <si>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</si>
  <si>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</si>
  <si>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</si>
  <si>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</si>
  <si>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</si>
  <si>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</si>
  <si>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</si>
  <si>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</si>
  <si>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</si>
  <si>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</si>
  <si>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</si>
  <si>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</si>
  <si>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</si>
  <si>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</si>
  <si>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</si>
  <si>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</si>
  <si>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</si>
  <si>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</si>
  <si>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</si>
  <si>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</si>
  <si>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</si>
  <si>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</si>
  <si>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</si>
  <si>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</si>
  <si>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</si>
  <si>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</si>
  <si>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</si>
  <si>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</si>
  <si>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</si>
  <si>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</si>
  <si>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</si>
  <si>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</si>
  <si>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</si>
  <si>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</si>
  <si>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</si>
  <si>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</si>
  <si>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</si>
  <si>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</si>
  <si>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</si>
  <si>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</si>
  <si>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</si>
  <si>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</si>
  <si>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</si>
  <si>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</si>
  <si>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</si>
  <si>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</si>
  <si>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</si>
  <si>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</si>
  <si>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</si>
  <si>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</si>
  <si>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</si>
  <si>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</si>
  <si>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</si>
  <si>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</si>
  <si>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</si>
  <si>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</si>
  <si>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</si>
  <si>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</si>
  <si>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</si>
  <si>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</si>
  <si>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</si>
  <si>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</si>
  <si>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</si>
  <si>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</si>
  <si>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</si>
  <si>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</si>
  <si>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</si>
  <si>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</si>
  <si>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</si>
  <si>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</si>
  <si>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</si>
  <si>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</si>
  <si>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</si>
  <si>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</si>
  <si>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</si>
  <si>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</si>
  <si>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</si>
  <si>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</si>
  <si>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</si>
  <si>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</si>
  <si>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</si>
  <si>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</si>
  <si>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</si>
  <si>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</si>
  <si>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</si>
  <si>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</si>
  <si>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</si>
  <si>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</si>
  <si>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</si>
  <si>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</si>
  <si>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</si>
  <si>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</si>
  <si>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</si>
  <si>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</si>
  <si>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</si>
  <si>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</si>
  <si>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</si>
  <si>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</si>
  <si>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</si>
  <si>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</si>
  <si>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</si>
  <si>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</si>
  <si>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</si>
  <si>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</si>
  <si>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</si>
  <si>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</si>
  <si>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</si>
  <si>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</si>
  <si>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</si>
  <si>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</si>
  <si>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</si>
  <si>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</si>
  <si>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</si>
  <si>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</si>
  <si>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</si>
  <si>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</si>
  <si>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</si>
  <si>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</si>
  <si>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</si>
  <si>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</si>
  <si>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</si>
  <si>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</si>
  <si>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</si>
  <si>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</si>
  <si>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</si>
  <si>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</si>
  <si>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</si>
  <si>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</si>
  <si>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</si>
  <si>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</si>
  <si>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</si>
  <si>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</si>
  <si>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</si>
  <si>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</si>
  <si>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</si>
  <si>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</si>
  <si>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</si>
  <si>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</si>
  <si>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</si>
  <si>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</si>
  <si>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</si>
  <si>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</si>
  <si>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</si>
  <si>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</si>
  <si>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</si>
  <si>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</si>
  <si>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</si>
  <si>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</si>
  <si>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</si>
  <si>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</si>
  <si>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</si>
  <si>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</si>
  <si>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</si>
  <si>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</si>
  <si>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</si>
  <si>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</si>
  <si>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</si>
  <si>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</si>
  <si>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</si>
  <si>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</si>
  <si>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</si>
  <si>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</si>
  <si>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</si>
  <si>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</si>
  <si>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</si>
  <si>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</si>
  <si>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</si>
  <si>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</si>
  <si>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</si>
  <si>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</si>
  <si>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</si>
  <si>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</si>
  <si>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</si>
  <si>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</si>
  <si>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</si>
  <si>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</si>
  <si>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</si>
  <si>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</si>
  <si>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</si>
  <si>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</si>
  <si>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</si>
  <si>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</si>
  <si>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</si>
  <si>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</si>
  <si>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</si>
  <si>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</si>
  <si>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</si>
  <si>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</si>
  <si>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</si>
  <si>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</si>
  <si>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</si>
  <si>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</si>
  <si>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</si>
  <si>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</si>
  <si>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</si>
  <si>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</si>
  <si>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</si>
  <si>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</si>
  <si>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</si>
  <si>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</si>
  <si>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</si>
  <si>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</si>
  <si>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</si>
  <si>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</si>
  <si>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</si>
  <si>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</si>
  <si>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</si>
  <si>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</si>
  <si>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</si>
  <si>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</si>
  <si>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</si>
  <si>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</si>
  <si>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</si>
  <si>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</si>
  <si>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</si>
  <si>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</si>
  <si>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</si>
  <si>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</si>
  <si>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</si>
  <si>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</si>
  <si>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</si>
  <si>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</si>
  <si>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</si>
  <si>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</si>
  <si>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</si>
  <si>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</si>
  <si>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</si>
  <si>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</si>
  <si>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</si>
  <si>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</si>
  <si>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</si>
  <si>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</si>
  <si>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</si>
  <si>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</si>
  <si>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</si>
  <si>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</si>
  <si>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</si>
  <si>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</si>
  <si>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</si>
  <si>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</si>
  <si>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</si>
  <si>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</si>
  <si>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</si>
  <si>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</si>
  <si>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</si>
  <si>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</si>
  <si>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</si>
  <si>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</si>
  <si>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</si>
  <si>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</si>
  <si>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</si>
  <si>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</si>
  <si>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</si>
  <si>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</si>
  <si>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</si>
  <si>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</si>
  <si>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</si>
  <si>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</si>
  <si>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</si>
  <si>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</si>
  <si>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</si>
  <si>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</si>
  <si>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</si>
  <si>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</si>
  <si>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</si>
  <si>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</si>
  <si>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</si>
  <si>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</si>
  <si>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</si>
  <si>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</si>
  <si>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</si>
  <si>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</si>
  <si>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</si>
  <si>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</si>
  <si>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</si>
  <si>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</si>
  <si>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</si>
  <si>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</si>
  <si>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</si>
  <si>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</si>
  <si>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</si>
  <si>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</si>
  <si>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</si>
  <si>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</si>
  <si>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</si>
  <si>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</si>
  <si>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</si>
  <si>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</si>
  <si>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</si>
  <si>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</si>
  <si>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</si>
  <si>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</si>
  <si>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</si>
  <si>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</si>
  <si>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</si>
  <si>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</si>
  <si>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</si>
  <si>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</si>
  <si>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</si>
  <si>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</si>
  <si>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</si>
  <si>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</si>
  <si>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</si>
  <si>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</si>
  <si>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</si>
  <si>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</si>
  <si>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</si>
  <si>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</si>
  <si>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</si>
  <si>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</si>
  <si>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</si>
  <si>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</si>
  <si>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</si>
  <si>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</si>
  <si>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</si>
  <si>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</si>
  <si>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</si>
  <si>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</si>
  <si>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</si>
  <si>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</si>
  <si>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</si>
  <si>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</si>
  <si>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</si>
  <si>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</si>
  <si>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</si>
  <si>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</si>
  <si>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</si>
  <si>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</si>
  <si>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</si>
  <si>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</si>
  <si>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</si>
  <si>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</si>
  <si>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</si>
  <si>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</si>
  <si>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</si>
  <si>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</si>
  <si>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</si>
  <si>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</si>
  <si>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</si>
  <si>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</si>
  <si>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</si>
  <si>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</si>
  <si>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</si>
  <si>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</si>
  <si>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</si>
  <si>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</si>
  <si>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</si>
  <si>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</si>
  <si>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</si>
  <si>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</si>
  <si>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</si>
  <si>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</si>
  <si>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</si>
  <si>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</si>
  <si>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</si>
  <si>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</si>
  <si>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</si>
  <si>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</si>
  <si>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</si>
  <si>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</si>
  <si>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</si>
  <si>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</si>
  <si>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</si>
  <si>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</si>
  <si>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</si>
  <si>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</si>
  <si>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</si>
  <si>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</si>
  <si>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</si>
  <si>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</si>
  <si>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</si>
  <si>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</si>
  <si>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</si>
  <si>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</si>
  <si>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</si>
  <si>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</si>
  <si>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</si>
  <si>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</si>
  <si>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</si>
  <si>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</si>
  <si>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</si>
  <si>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</si>
  <si>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</si>
  <si>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</si>
  <si>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</si>
  <si>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</si>
  <si>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</si>
  <si>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</si>
  <si>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</si>
  <si>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</si>
  <si>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</si>
  <si>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</si>
  <si>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</si>
  <si>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</si>
  <si>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</si>
  <si>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</si>
  <si>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</si>
  <si>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</si>
  <si>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</si>
  <si>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</si>
  <si>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</si>
  <si>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</si>
  <si>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</si>
  <si>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</si>
  <si>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</si>
  <si>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</si>
  <si>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</si>
  <si>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</si>
  <si>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</si>
  <si>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</si>
  <si>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</si>
  <si>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</si>
  <si>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</si>
  <si>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</si>
  <si>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</si>
  <si>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</si>
  <si>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</si>
  <si>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</si>
  <si>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</si>
  <si>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</si>
  <si>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</si>
  <si>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</si>
  <si>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</si>
  <si>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</si>
  <si>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</si>
  <si>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</si>
  <si>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</si>
  <si>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</si>
  <si>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</si>
  <si>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</si>
  <si>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</si>
  <si>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</si>
  <si>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</si>
  <si>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</si>
  <si>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</si>
  <si>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</si>
  <si>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</si>
  <si>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</si>
  <si>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</si>
  <si>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</si>
  <si>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</si>
  <si>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</si>
  <si>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</si>
  <si>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</si>
  <si>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</si>
  <si>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</si>
  <si>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</si>
  <si>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</si>
  <si>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</si>
  <si>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</si>
  <si>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</si>
  <si>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</si>
  <si>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</si>
  <si>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</si>
  <si>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</si>
  <si>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</si>
  <si>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</si>
  <si>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</si>
  <si>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</si>
  <si>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</si>
  <si>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</si>
  <si>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</si>
  <si>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</si>
  <si>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</si>
  <si>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</si>
  <si>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</si>
  <si>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</si>
  <si>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</si>
  <si>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</si>
  <si>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</si>
  <si>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</si>
  <si>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</si>
  <si>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</si>
  <si>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</si>
  <si>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</si>
  <si>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</si>
  <si>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</si>
  <si>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</si>
  <si>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</si>
  <si>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</si>
  <si>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</si>
  <si>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</si>
  <si>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</si>
  <si>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</si>
  <si>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</si>
  <si>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</si>
  <si>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</si>
  <si>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</si>
  <si>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</si>
  <si>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</si>
  <si>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</si>
  <si>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</si>
  <si>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</si>
  <si>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</si>
  <si>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</si>
  <si>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</si>
  <si>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</si>
  <si>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</si>
  <si>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</si>
  <si>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</si>
  <si>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</si>
  <si>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</si>
  <si>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</si>
  <si>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</si>
  <si>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</si>
  <si>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</si>
  <si>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</si>
  <si>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</si>
  <si>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</si>
  <si>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</si>
  <si>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</si>
  <si>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</si>
  <si>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</si>
  <si>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</si>
  <si>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</si>
  <si>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</si>
  <si>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</si>
  <si>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</si>
  <si>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</si>
  <si>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</si>
  <si>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</si>
  <si>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</si>
  <si>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</si>
  <si>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</si>
  <si>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</si>
  <si>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</si>
  <si>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</si>
  <si>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</si>
  <si>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</si>
  <si>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</si>
  <si>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</si>
  <si>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</si>
  <si>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</si>
  <si>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</si>
  <si>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</si>
  <si>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</si>
  <si>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</si>
  <si>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</si>
  <si>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</si>
  <si>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</si>
  <si>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</si>
  <si>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</si>
  <si>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</si>
  <si>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</si>
  <si>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</si>
  <si>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</si>
  <si>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</si>
  <si>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</si>
  <si>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</si>
  <si>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</si>
  <si>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</si>
  <si>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</si>
  <si>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</si>
  <si>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</si>
  <si>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</si>
  <si>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</si>
  <si>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</si>
  <si>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</si>
  <si>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</si>
  <si>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</si>
  <si>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</si>
  <si>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</si>
  <si>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</si>
  <si>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</si>
  <si>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</si>
  <si>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</si>
  <si>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</si>
  <si>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</si>
  <si>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</si>
  <si>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</si>
  <si>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</si>
  <si>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</si>
  <si>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</si>
  <si>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</si>
  <si>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</si>
  <si>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</si>
  <si>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</si>
  <si>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</si>
  <si>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</si>
  <si>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</si>
  <si>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</si>
  <si>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</si>
  <si>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</si>
  <si>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</si>
  <si>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</si>
  <si>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</si>
  <si>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</si>
  <si>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</si>
  <si>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</si>
  <si>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</si>
  <si>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</si>
  <si>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</si>
  <si>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</si>
  <si>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</si>
  <si>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</si>
  <si>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</si>
  <si>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</si>
  <si>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</si>
  <si>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</si>
  <si>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</si>
  <si>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</si>
  <si>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</si>
  <si>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</si>
  <si>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</si>
  <si>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</si>
  <si>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</si>
  <si>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</si>
  <si>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</si>
  <si>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</si>
  <si>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</si>
  <si>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</si>
  <si>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</si>
  <si>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</si>
  <si>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</si>
  <si>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</si>
  <si>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</si>
  <si>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</si>
  <si>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</si>
  <si>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</si>
  <si>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</si>
  <si>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</si>
  <si>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</si>
  <si>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</si>
  <si>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</si>
  <si>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</si>
  <si>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</si>
  <si>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</si>
  <si>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</si>
  <si>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</si>
  <si>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</si>
  <si>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</si>
  <si>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</si>
  <si>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</si>
  <si>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</si>
  <si>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</si>
  <si>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</si>
  <si>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</si>
  <si>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</si>
  <si>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</si>
  <si>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</si>
  <si>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</si>
  <si>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</si>
  <si>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</si>
  <si>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</si>
  <si>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</si>
  <si>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</si>
  <si>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</si>
  <si>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</si>
  <si>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</si>
  <si>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</si>
  <si>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</si>
  <si>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</si>
  <si>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</si>
  <si>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</si>
  <si>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</si>
  <si>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</si>
  <si>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</si>
  <si>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</si>
  <si>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</si>
  <si>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</si>
  <si>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</si>
  <si>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</si>
  <si>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</si>
  <si>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</si>
  <si>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</si>
  <si>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</si>
  <si>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</si>
  <si>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</si>
  <si>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</si>
  <si>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</si>
  <si>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</si>
  <si>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</si>
  <si>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</si>
  <si>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</si>
  <si>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</si>
  <si>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</si>
  <si>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</si>
  <si>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</si>
  <si>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</si>
  <si>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</si>
  <si>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</si>
  <si>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</si>
  <si>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</si>
  <si>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</si>
  <si>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</si>
  <si>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</si>
  <si>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</si>
  <si>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</si>
  <si>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</si>
  <si>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</si>
  <si>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</si>
  <si>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</si>
  <si>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</si>
  <si>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</si>
  <si>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</si>
  <si>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</si>
  <si>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</si>
  <si>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</si>
  <si>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</si>
  <si>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</si>
  <si>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</si>
  <si>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</si>
  <si>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</si>
  <si>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</si>
  <si>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</si>
  <si>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</si>
  <si>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</si>
  <si>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</si>
  <si>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</si>
  <si>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</si>
  <si>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</si>
  <si>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</si>
  <si>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</si>
  <si>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</si>
  <si>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</si>
  <si>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</si>
  <si>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</si>
  <si>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</si>
  <si>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</si>
  <si>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</si>
  <si>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</si>
  <si>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</si>
  <si>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</si>
  <si>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</si>
  <si>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</si>
  <si>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</si>
  <si>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</si>
  <si>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</si>
  <si>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</si>
  <si>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</si>
  <si>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</si>
  <si>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</si>
  <si>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</si>
  <si>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</si>
  <si>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</si>
  <si>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</si>
  <si>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</si>
  <si>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</si>
  <si>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</si>
  <si>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</si>
  <si>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</si>
  <si>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</si>
  <si>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</si>
  <si>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</si>
  <si>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</si>
  <si>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</si>
  <si>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</si>
  <si>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</si>
  <si>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</si>
  <si>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</si>
  <si>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</si>
  <si>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</si>
  <si>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</si>
  <si>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</si>
  <si>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</si>
  <si>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</si>
  <si>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</si>
  <si>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</si>
  <si>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</si>
  <si>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</si>
  <si>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</si>
  <si>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</si>
  <si>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</si>
  <si>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</si>
  <si>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</si>
  <si>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</si>
  <si>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</si>
  <si>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</si>
  <si>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</si>
  <si>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</si>
  <si>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</si>
  <si>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</si>
  <si>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</si>
  <si>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</si>
  <si>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</si>
  <si>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</si>
  <si>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</si>
  <si>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</si>
  <si>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</si>
  <si>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</si>
  <si>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</si>
  <si>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</si>
  <si>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</si>
  <si>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</si>
  <si>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</si>
  <si>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</si>
  <si>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</si>
  <si>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</si>
  <si>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</si>
  <si>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</si>
  <si>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</si>
  <si>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</si>
  <si>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</si>
  <si>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</si>
  <si>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</si>
  <si>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</si>
  <si>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</si>
  <si>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</si>
  <si>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</si>
  <si>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</si>
  <si>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</si>
  <si>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</si>
  <si>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</si>
  <si>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</si>
  <si>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</si>
  <si>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</si>
  <si>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</si>
  <si>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</si>
  <si>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</si>
  <si>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</si>
  <si>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</si>
  <si>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</si>
  <si>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</si>
  <si>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</si>
  <si>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</si>
  <si>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</si>
  <si>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</si>
  <si>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</si>
  <si>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</si>
  <si>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</si>
  <si>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</si>
  <si>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</si>
  <si>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</si>
  <si>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</si>
  <si>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</si>
  <si>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</si>
  <si>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</si>
  <si>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</si>
  <si>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</si>
  <si>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</si>
  <si>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</si>
  <si>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</si>
  <si>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</si>
  <si>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</si>
  <si>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</si>
  <si>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</si>
  <si>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</si>
  <si>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</si>
  <si>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</si>
  <si>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</si>
  <si>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</si>
  <si>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</si>
  <si>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</si>
  <si>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</si>
  <si>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</si>
  <si>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</si>
  <si>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</si>
  <si>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</si>
  <si>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</si>
  <si>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</si>
  <si>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</si>
  <si>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</si>
  <si>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</si>
  <si>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</si>
  <si>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</si>
  <si>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</si>
  <si>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</si>
  <si>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</si>
  <si>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</si>
  <si>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</si>
  <si>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</si>
  <si>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</si>
  <si>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</si>
  <si>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</si>
  <si>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</si>
  <si>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</si>
  <si>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</si>
  <si>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</si>
  <si>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</si>
  <si>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</si>
  <si>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</si>
  <si>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</si>
  <si>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</si>
  <si>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</si>
  <si>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</si>
  <si>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</si>
  <si>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</si>
  <si>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</si>
  <si>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</si>
  <si>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</si>
  <si>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</si>
  <si>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</si>
  <si>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</si>
  <si>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</si>
  <si>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</si>
  <si>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</si>
  <si>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</si>
  <si>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</si>
  <si>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</si>
  <si>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</si>
  <si>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</si>
  <si>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</si>
  <si>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</si>
  <si>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</si>
  <si>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</si>
  <si>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</si>
  <si>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</si>
  <si>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</si>
  <si>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</si>
  <si>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</si>
  <si>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</si>
  <si>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</si>
  <si>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</si>
  <si>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</si>
  <si>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</si>
  <si>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</si>
  <si>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</si>
  <si>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</si>
  <si>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</si>
  <si>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</si>
  <si>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</si>
  <si>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</si>
  <si>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</si>
  <si>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</si>
  <si>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</si>
  <si>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</si>
  <si>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</si>
  <si>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</si>
  <si>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</si>
  <si>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</si>
  <si>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</si>
  <si>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</si>
  <si>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</si>
  <si>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</si>
  <si>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</si>
  <si>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</si>
  <si>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</si>
  <si>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</si>
  <si>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</si>
  <si>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</si>
  <si>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</si>
  <si>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</si>
  <si>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</si>
  <si>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</si>
  <si>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</si>
  <si>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</si>
  <si>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</si>
  <si>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</si>
  <si>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</si>
  <si>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</si>
  <si>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</si>
  <si>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</si>
  <si>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</si>
  <si>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</si>
  <si>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</si>
  <si>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</si>
  <si>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</si>
  <si>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</si>
  <si>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</si>
  <si>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</si>
  <si>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</si>
  <si>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</si>
  <si>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</si>
  <si>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</si>
  <si>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</si>
  <si>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</si>
  <si>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</si>
  <si>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</si>
  <si>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</si>
  <si>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</si>
  <si>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</si>
  <si>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</si>
  <si>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</si>
  <si>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</si>
  <si>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</si>
  <si>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</si>
  <si>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</si>
  <si>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</si>
  <si>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</si>
  <si>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</si>
  <si>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</si>
  <si>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</si>
  <si>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</si>
  <si>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</si>
  <si>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</si>
  <si>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</si>
  <si>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</si>
  <si>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</si>
  <si>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</si>
  <si>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</si>
  <si>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</si>
  <si>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</si>
  <si>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</si>
  <si>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</si>
  <si>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</si>
  <si>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</si>
  <si>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</si>
  <si>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</si>
  <si>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</si>
  <si>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</si>
  <si>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</si>
  <si>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</si>
  <si>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</si>
  <si>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</si>
  <si>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</si>
  <si>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</si>
  <si>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</si>
  <si>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</si>
  <si>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</si>
  <si>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</si>
  <si>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</si>
  <si>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</si>
  <si>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</si>
  <si>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</si>
  <si>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</si>
  <si>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</si>
  <si>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</si>
  <si>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</si>
  <si>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</si>
  <si>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</si>
  <si>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</si>
  <si>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</si>
  <si>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</si>
  <si>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</si>
  <si>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</si>
  <si>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</si>
  <si>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</si>
  <si>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</si>
  <si>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</si>
  <si>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</si>
  <si>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</si>
  <si>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</si>
  <si>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</si>
  <si>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</si>
  <si>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</si>
  <si>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</si>
  <si>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</si>
  <si>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</si>
  <si>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</si>
  <si>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</si>
  <si>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</si>
  <si>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</si>
  <si>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</si>
  <si>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</si>
  <si>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</si>
  <si>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</si>
  <si>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</si>
  <si>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</si>
  <si>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</si>
  <si>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</si>
  <si>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</si>
  <si>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</si>
  <si>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</si>
  <si>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</si>
  <si>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</si>
  <si>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</si>
  <si>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</si>
  <si>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</si>
  <si>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</si>
  <si>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</si>
  <si>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</si>
  <si>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</si>
  <si>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</si>
  <si>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</si>
  <si>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</si>
  <si>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</si>
  <si>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</si>
  <si>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</si>
  <si>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</si>
  <si>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</si>
  <si>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</si>
  <si>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</si>
  <si>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</si>
  <si>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</si>
  <si>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</si>
  <si>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</si>
  <si>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</si>
  <si>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</si>
  <si>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</si>
  <si>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</si>
  <si>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</si>
  <si>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</si>
  <si>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</si>
  <si>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</si>
  <si>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</si>
  <si>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</si>
  <si>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</si>
  <si>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</si>
  <si>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</si>
  <si>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</si>
  <si>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</si>
  <si>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</si>
  <si>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</si>
  <si>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</si>
  <si>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</si>
  <si>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</si>
  <si>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</si>
  <si>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</si>
  <si>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</si>
  <si>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</si>
  <si>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</si>
  <si>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</si>
  <si>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</si>
  <si>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</si>
  <si>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</si>
  <si>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</si>
  <si>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</si>
  <si>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</si>
  <si>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</si>
  <si>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</si>
  <si>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</si>
  <si>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</si>
  <si>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</si>
  <si>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</si>
  <si>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</si>
  <si>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</si>
  <si>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</si>
  <si>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</si>
  <si>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</si>
  <si>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</si>
  <si>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</si>
  <si>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</si>
  <si>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</si>
  <si>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</si>
  <si>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</si>
  <si>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</si>
  <si>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</si>
  <si>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</si>
  <si>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</si>
  <si>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</si>
  <si>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</si>
  <si>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</si>
  <si>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</si>
  <si>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</si>
  <si>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</si>
  <si>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</si>
  <si>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</si>
  <si>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</si>
  <si>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</si>
  <si>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</si>
  <si>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</si>
  <si>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</si>
  <si>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</si>
  <si>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</si>
  <si>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</si>
  <si>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</si>
  <si>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</si>
  <si>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</si>
  <si>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</si>
  <si>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</si>
  <si>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</si>
  <si>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</si>
  <si>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</si>
  <si>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</si>
  <si>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</si>
  <si>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</si>
  <si>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</si>
  <si>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</si>
  <si>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</si>
  <si>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</si>
  <si>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</si>
  <si>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</si>
  <si>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</si>
  <si>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</si>
  <si>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</si>
  <si>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</si>
  <si>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</si>
  <si>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</si>
  <si>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</si>
  <si>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</si>
  <si>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</si>
  <si>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</si>
  <si>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</si>
  <si>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</si>
  <si>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</si>
  <si>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</si>
  <si>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</si>
  <si>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</si>
  <si>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</si>
  <si>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</si>
  <si>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</si>
  <si>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</si>
  <si>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</si>
  <si>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</si>
  <si>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</si>
  <si>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</si>
  <si>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</si>
  <si>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</si>
  <si>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</si>
  <si>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</si>
  <si>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</si>
  <si>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</si>
  <si>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</si>
  <si>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</si>
  <si>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</si>
  <si>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</si>
  <si>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</si>
  <si>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</si>
  <si>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</si>
  <si>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</si>
  <si>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</si>
  <si>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</si>
  <si>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</si>
  <si>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</si>
  <si>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</si>
  <si>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</si>
  <si>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</si>
  <si>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</si>
  <si>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</si>
  <si>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</si>
  <si>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</si>
  <si>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</si>
  <si>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</si>
  <si>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</si>
  <si>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</si>
  <si>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</si>
  <si>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</si>
  <si>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</si>
  <si>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</si>
  <si>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</si>
  <si>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</si>
  <si>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</si>
  <si>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</si>
  <si>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</si>
  <si>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</si>
  <si>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</si>
  <si>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</si>
  <si>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</si>
  <si>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</si>
  <si>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</si>
  <si>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</si>
  <si>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</si>
  <si>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</si>
  <si>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</si>
  <si>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</si>
  <si>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</si>
  <si>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</si>
  <si>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</si>
  <si>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</si>
  <si>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</si>
  <si>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</si>
  <si>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</si>
  <si>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</si>
  <si>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</si>
  <si>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</si>
  <si>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</si>
  <si>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</si>
  <si>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</si>
  <si>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</si>
  <si>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</si>
  <si>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</si>
  <si>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</si>
  <si>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</si>
  <si>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</si>
  <si>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</si>
  <si>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</si>
  <si>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</si>
  <si>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</si>
  <si>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</si>
  <si>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</si>
  <si>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</si>
  <si>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</si>
  <si>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</si>
  <si>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</si>
  <si>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</si>
  <si>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</si>
  <si>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</si>
  <si>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</si>
  <si>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</si>
  <si>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</si>
  <si>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</si>
  <si>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</si>
  <si>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</si>
  <si>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</si>
  <si>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</si>
  <si>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</si>
  <si>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</si>
  <si>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</si>
  <si>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</si>
  <si>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</si>
  <si>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</si>
  <si>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</si>
  <si>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</si>
  <si>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</si>
  <si>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</si>
  <si>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</si>
  <si>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</si>
  <si>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</si>
  <si>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</si>
  <si>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</si>
  <si>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</si>
  <si>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</si>
  <si>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</si>
  <si>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</si>
  <si>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</si>
  <si>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</si>
  <si>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</si>
  <si>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</si>
  <si>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</si>
  <si>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</si>
  <si>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</si>
  <si>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</si>
  <si>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</si>
  <si>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</si>
  <si>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</si>
  <si>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</si>
  <si>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</si>
  <si>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</si>
  <si>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</si>
  <si>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</si>
  <si>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</si>
  <si>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</si>
  <si>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</si>
  <si>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</si>
  <si>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</si>
  <si>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</si>
  <si>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</si>
  <si>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</si>
  <si>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</si>
  <si>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</si>
  <si>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</si>
  <si>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</si>
  <si>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</si>
  <si>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</si>
  <si>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</si>
  <si>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</si>
  <si>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</si>
  <si>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</si>
  <si>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</si>
  <si>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</si>
  <si>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</si>
  <si>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</si>
  <si>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</si>
  <si>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</si>
  <si>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</si>
  <si>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</si>
  <si>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</si>
  <si>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</si>
  <si>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</si>
  <si>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</si>
  <si>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</si>
  <si>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</si>
  <si>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</si>
  <si>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</si>
  <si>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</si>
  <si>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</si>
  <si>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</si>
  <si>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</si>
  <si>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</si>
  <si>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</si>
  <si>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</si>
  <si>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</si>
  <si>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</si>
  <si>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</si>
  <si>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</si>
  <si>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</si>
  <si>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</si>
  <si>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</si>
  <si>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</si>
  <si>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</si>
  <si>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</si>
  <si>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</si>
  <si>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</si>
  <si>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</si>
  <si>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</si>
  <si>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</si>
  <si>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</si>
  <si>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</si>
  <si>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</si>
  <si>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</si>
  <si>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</si>
  <si>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</si>
  <si>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</si>
  <si>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</si>
  <si>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</si>
  <si>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</si>
  <si>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</si>
  <si>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</si>
  <si>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</si>
  <si>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</si>
  <si>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</si>
  <si>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</si>
  <si>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</si>
  <si>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</si>
  <si>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</si>
  <si>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</si>
  <si>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</si>
  <si>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</si>
  <si>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</si>
  <si>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</si>
  <si>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</si>
  <si>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</si>
  <si>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</si>
  <si>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</si>
  <si>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</si>
  <si>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</si>
  <si>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</si>
  <si>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</si>
  <si>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</si>
  <si>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</si>
  <si>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</si>
  <si>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</si>
  <si>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</si>
  <si>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</si>
  <si>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</si>
  <si>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</si>
  <si>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</si>
  <si>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</si>
  <si>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</si>
  <si>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</si>
  <si>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</si>
  <si>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</si>
  <si>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</si>
  <si>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</si>
  <si>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</si>
  <si>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</si>
  <si>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</si>
  <si>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</si>
  <si>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</si>
  <si>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</si>
  <si>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</si>
  <si>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</si>
  <si>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</si>
  <si>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</si>
  <si>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</si>
  <si>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</si>
  <si>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</si>
  <si>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</si>
  <si>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</si>
  <si>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</si>
  <si>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</si>
  <si>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</si>
  <si>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</si>
  <si>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</si>
  <si>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</si>
  <si>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</si>
  <si>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</si>
  <si>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</si>
  <si>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</si>
  <si>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</si>
  <si>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</si>
  <si>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</si>
  <si>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</si>
  <si>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</si>
  <si>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</si>
  <si>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</si>
  <si>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</si>
  <si>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</si>
  <si>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</si>
  <si>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</si>
  <si>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</si>
  <si>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</si>
  <si>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</si>
  <si>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</si>
  <si>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</si>
  <si>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</si>
  <si>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</si>
  <si>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</si>
  <si>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</si>
  <si>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</si>
  <si>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</si>
  <si>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</si>
  <si>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</si>
  <si>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</si>
  <si>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</si>
  <si>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</si>
  <si>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</si>
  <si>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</si>
  <si>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</si>
  <si>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</si>
  <si>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</si>
  <si>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</si>
  <si>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</si>
  <si>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</si>
  <si>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</si>
  <si>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</si>
  <si>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</si>
  <si>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</si>
  <si>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</si>
  <si>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</si>
  <si>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</si>
  <si>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</si>
  <si>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</si>
  <si>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</si>
  <si>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</si>
  <si>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</si>
  <si>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</si>
  <si>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</si>
  <si>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</si>
  <si>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</si>
  <si>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</si>
  <si>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</si>
  <si>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</si>
  <si>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</si>
  <si>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</si>
  <si>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</si>
  <si>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</si>
  <si>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</si>
  <si>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</si>
  <si>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</si>
  <si>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</si>
  <si>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</si>
  <si>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</si>
  <si>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</si>
  <si>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</si>
  <si>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</si>
  <si>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</si>
  <si>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</si>
  <si>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</si>
  <si>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</si>
  <si>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</si>
  <si>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</si>
  <si>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</si>
  <si>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</si>
  <si>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</si>
  <si>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</si>
  <si>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</si>
  <si>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</si>
  <si>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</si>
  <si>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</si>
  <si>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</si>
  <si>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</si>
  <si>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</si>
  <si>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</si>
  <si>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</si>
  <si>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</si>
  <si>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</si>
  <si>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</si>
  <si>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</si>
  <si>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</si>
  <si>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</si>
  <si>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</si>
  <si>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</si>
  <si>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</si>
  <si>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</si>
  <si>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</si>
  <si>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</si>
  <si>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</si>
  <si>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</si>
  <si>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</si>
  <si>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</si>
  <si>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</si>
  <si>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</si>
  <si>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</si>
  <si>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</si>
  <si>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</si>
  <si>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</si>
  <si>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</si>
  <si>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</si>
  <si>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</si>
  <si>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</si>
  <si>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</si>
  <si>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</si>
  <si>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</si>
  <si>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</si>
  <si>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</si>
  <si>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</si>
  <si>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</si>
  <si>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</si>
  <si>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</si>
  <si>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</si>
  <si>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</si>
  <si>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</si>
  <si>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</si>
  <si>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</si>
  <si>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</si>
  <si>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</si>
  <si>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</si>
  <si>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</si>
  <si>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</si>
  <si>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</si>
  <si>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</si>
  <si>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</si>
  <si>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</si>
  <si>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</si>
  <si>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</si>
  <si>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</si>
  <si>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</si>
  <si>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</si>
  <si>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</si>
  <si>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</si>
  <si>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</si>
  <si>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</si>
  <si>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</si>
  <si>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</si>
  <si>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</si>
  <si>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</si>
  <si>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</si>
  <si>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</si>
  <si>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</si>
  <si>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</si>
  <si>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</si>
  <si>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</si>
  <si>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</si>
  <si>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</si>
  <si>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</si>
  <si>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</si>
  <si>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</si>
  <si>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</si>
  <si>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</si>
  <si>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</si>
  <si>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</si>
  <si>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</si>
  <si>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</si>
  <si>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</si>
  <si>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</si>
  <si>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</si>
  <si>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</si>
  <si>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</si>
  <si>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</si>
  <si>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</si>
  <si>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</si>
  <si>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</si>
  <si>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</si>
  <si>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</si>
  <si>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</si>
  <si>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</si>
  <si>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</si>
  <si>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</si>
  <si>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</si>
  <si>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</si>
  <si>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</si>
  <si>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</si>
  <si>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</si>
  <si>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</si>
  <si>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</si>
  <si>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</si>
  <si>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</si>
  <si>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</si>
  <si>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</si>
  <si>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</si>
  <si>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</si>
  <si>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</si>
  <si>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</si>
  <si>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</si>
  <si>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</si>
  <si>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</si>
  <si>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</si>
  <si>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</si>
  <si>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</si>
  <si>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</si>
  <si>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</si>
  <si>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</si>
  <si>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</si>
  <si>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</si>
  <si>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</si>
  <si>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</si>
  <si>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</si>
  <si>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</si>
  <si>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</si>
  <si>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</si>
  <si>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</si>
  <si>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</si>
  <si>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</si>
  <si>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</si>
  <si>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</si>
  <si>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</si>
  <si>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</si>
  <si>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</si>
  <si>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</si>
  <si>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</si>
  <si>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</si>
  <si>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</si>
  <si>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</si>
  <si>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</si>
  <si>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</si>
  <si>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</si>
  <si>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</si>
  <si>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</si>
  <si>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</si>
  <si>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</si>
  <si>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</si>
  <si>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</si>
  <si>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</si>
  <si>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</si>
  <si>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</si>
  <si>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</si>
  <si>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</si>
  <si>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</si>
  <si>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</si>
  <si>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</si>
  <si>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</si>
  <si>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</si>
  <si>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</si>
  <si>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</si>
  <si>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</si>
  <si>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</si>
  <si>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</si>
  <si>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</si>
  <si>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</si>
  <si>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</si>
  <si>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</si>
  <si>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</si>
  <si>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</si>
  <si>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</si>
  <si>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</si>
  <si>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</si>
  <si>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</si>
  <si>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</si>
  <si>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</si>
  <si>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</si>
  <si>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</si>
  <si>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</si>
  <si>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</si>
  <si>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</si>
  <si>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</si>
  <si>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</si>
  <si>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</si>
  <si>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</si>
  <si>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</si>
  <si>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</si>
  <si>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</si>
  <si>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</si>
  <si>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</si>
  <si>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</si>
  <si>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</si>
  <si>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</si>
  <si>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</si>
  <si>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</si>
  <si>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</si>
  <si>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</si>
  <si>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</si>
  <si>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</si>
  <si>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</si>
  <si>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</si>
  <si>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</si>
  <si>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</si>
  <si>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</si>
  <si>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</si>
  <si>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</si>
  <si>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</si>
  <si>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</si>
  <si>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</si>
  <si>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</si>
  <si>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</si>
  <si>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</si>
  <si>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</si>
  <si>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</si>
  <si>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</si>
  <si>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</si>
  <si>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</si>
  <si>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</si>
  <si>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</si>
  <si>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</si>
  <si>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</si>
  <si>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</si>
  <si>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</si>
  <si>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</si>
  <si>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</si>
  <si>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</si>
  <si>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</si>
  <si>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</si>
  <si>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</si>
  <si>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</si>
  <si>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</si>
  <si>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</si>
  <si>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</si>
  <si>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</si>
  <si>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</si>
  <si>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</si>
  <si>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</si>
  <si>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</si>
  <si>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</si>
  <si>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</si>
  <si>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</si>
  <si>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</si>
  <si>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</si>
  <si>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</si>
  <si>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</si>
  <si>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</si>
  <si>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</si>
  <si>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</si>
  <si>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</si>
  <si>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</si>
  <si>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</si>
  <si>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</si>
  <si>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</si>
  <si>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</si>
  <si>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</si>
  <si>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</si>
  <si>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</si>
  <si>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</si>
  <si>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</si>
  <si>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</si>
  <si>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</si>
  <si>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</si>
  <si>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</si>
  <si>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</si>
  <si>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</si>
  <si>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</si>
  <si>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</si>
  <si>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</si>
  <si>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</si>
  <si>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</si>
  <si>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</si>
  <si>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</si>
  <si>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</si>
  <si>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</si>
  <si>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</si>
  <si>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</si>
  <si>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</si>
  <si>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</si>
  <si>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</si>
  <si>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</si>
  <si>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</si>
  <si>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</si>
  <si>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</si>
  <si>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</si>
  <si>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</si>
  <si>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</si>
  <si>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</si>
  <si>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</si>
  <si>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</si>
  <si>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</si>
  <si>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</si>
  <si>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</si>
  <si>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</si>
  <si>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</si>
  <si>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</si>
  <si>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</si>
  <si>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</si>
  <si>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</si>
  <si>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</si>
  <si>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</si>
  <si>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</si>
  <si>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</si>
  <si>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</si>
  <si>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</si>
  <si>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</si>
  <si>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</si>
  <si>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</si>
  <si>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</si>
  <si>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</si>
  <si>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</si>
  <si>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</si>
  <si>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</si>
  <si>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</si>
  <si>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</si>
  <si>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</si>
  <si>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</si>
  <si>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</si>
  <si>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</si>
  <si>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</si>
  <si>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</si>
  <si>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</si>
  <si>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</si>
  <si>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</si>
  <si>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</si>
  <si>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</si>
  <si>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</si>
  <si>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</si>
  <si>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</si>
  <si>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</si>
  <si>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</si>
  <si>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</si>
  <si>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</si>
  <si>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</si>
  <si>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</si>
  <si>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</si>
  <si>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</si>
  <si>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</si>
  <si>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</si>
  <si>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</si>
  <si>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</si>
  <si>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</si>
  <si>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</si>
  <si>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</si>
  <si>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</si>
  <si>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</si>
  <si>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</si>
  <si>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</si>
  <si>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</si>
  <si>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</si>
  <si>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</si>
  <si>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</si>
  <si>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</si>
  <si>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</si>
  <si>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</si>
  <si>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</si>
  <si>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</si>
  <si>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</si>
  <si>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</si>
  <si>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</si>
  <si>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</si>
  <si>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</si>
  <si>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</si>
  <si>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</si>
  <si>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</si>
  <si>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</si>
  <si>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</si>
  <si>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</si>
  <si>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</si>
  <si>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</si>
  <si>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</si>
  <si>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</si>
  <si>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</si>
  <si>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</si>
  <si>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</si>
  <si>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</si>
  <si>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</si>
  <si>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</si>
  <si>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</si>
  <si>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</si>
  <si>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</si>
  <si>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</si>
  <si>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</si>
  <si>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</si>
  <si>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</si>
  <si>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</si>
  <si>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</si>
  <si>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</si>
  <si>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</si>
  <si>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</si>
  <si>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</si>
  <si>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</si>
  <si>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</si>
  <si>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</si>
  <si>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</si>
  <si>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</si>
  <si>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</si>
  <si>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</si>
  <si>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</si>
  <si>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</si>
  <si>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</si>
  <si>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</si>
  <si>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</si>
  <si>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</si>
  <si>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</si>
  <si>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</si>
  <si>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</si>
  <si>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</si>
  <si>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</si>
  <si>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</si>
  <si>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</si>
  <si>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</si>
  <si>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</si>
  <si>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</si>
  <si>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</si>
  <si>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</si>
  <si>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</si>
  <si>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</si>
  <si>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</si>
  <si>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</si>
  <si>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</si>
  <si>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</si>
  <si>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</si>
  <si>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</si>
  <si>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</si>
  <si>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</si>
  <si>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</si>
  <si>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</si>
  <si>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</si>
  <si>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</si>
  <si>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</si>
  <si>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</si>
  <si>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</si>
  <si>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</si>
  <si>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</si>
  <si>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</si>
  <si>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</si>
  <si>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</si>
  <si>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</si>
  <si>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</si>
  <si>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</si>
  <si>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</si>
  <si>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</si>
  <si>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</si>
  <si>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</si>
  <si>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</si>
  <si>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</si>
  <si>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</si>
  <si>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</si>
  <si>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</si>
  <si>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</si>
  <si>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</si>
  <si>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</si>
  <si>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</si>
  <si>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</si>
  <si>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</si>
  <si>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</si>
  <si>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</si>
  <si>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</si>
  <si>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</si>
  <si>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</si>
  <si>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</si>
  <si>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</si>
  <si>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</si>
  <si>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</si>
  <si>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</si>
  <si>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</si>
  <si>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</si>
  <si>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</si>
  <si>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</si>
  <si>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</si>
  <si>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</si>
  <si>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</si>
  <si>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</si>
  <si>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</si>
  <si>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</si>
  <si>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</si>
  <si>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</si>
  <si>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</si>
  <si>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</si>
  <si>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</si>
  <si>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</si>
  <si>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</si>
  <si>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</si>
  <si>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</si>
  <si>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</si>
  <si>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</si>
  <si>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</si>
  <si>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</si>
  <si>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</si>
  <si>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</si>
  <si>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</si>
  <si>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</si>
  <si>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</si>
  <si>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</si>
  <si>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</si>
  <si>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</si>
  <si>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</si>
  <si>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</si>
  <si>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</si>
  <si>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</si>
  <si>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</si>
  <si>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</si>
  <si>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</si>
  <si>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</si>
  <si>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</si>
  <si>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</si>
  <si>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</si>
  <si>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</si>
  <si>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</si>
  <si>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</si>
  <si>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</si>
  <si>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</si>
  <si>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</si>
  <si>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</si>
  <si>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</si>
  <si>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</si>
  <si>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</si>
  <si>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</si>
  <si>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</si>
  <si>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</si>
  <si>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</si>
  <si>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</si>
  <si>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</si>
  <si>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</si>
  <si>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</si>
  <si>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</si>
  <si>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</si>
  <si>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</si>
  <si>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</si>
  <si>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</si>
  <si>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</si>
  <si>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</si>
  <si>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</si>
  <si>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</si>
  <si>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</si>
  <si>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</si>
  <si>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</si>
  <si>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</si>
  <si>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</si>
  <si>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</si>
  <si>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</si>
  <si>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</si>
  <si>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</si>
  <si>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</si>
  <si>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</si>
  <si>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</si>
  <si>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</si>
  <si>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</si>
  <si>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</si>
  <si>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</si>
  <si>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</si>
  <si>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</si>
  <si>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</si>
  <si>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</si>
  <si>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</si>
  <si>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</si>
  <si>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</si>
  <si>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</si>
  <si>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</si>
  <si>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</si>
  <si>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</si>
  <si>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</si>
  <si>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</si>
  <si>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</si>
  <si>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</si>
  <si>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</si>
  <si>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</si>
  <si>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</si>
  <si>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</si>
  <si>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</si>
  <si>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</si>
  <si>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</si>
  <si>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</si>
  <si>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</si>
  <si>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</si>
  <si>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</si>
  <si>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</si>
  <si>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</si>
  <si>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</si>
  <si>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</si>
  <si>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</si>
  <si>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</si>
  <si>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</si>
  <si>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</si>
  <si>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</si>
  <si>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</si>
  <si>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</si>
  <si>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</si>
  <si>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</si>
  <si>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</si>
  <si>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</si>
  <si>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</si>
  <si>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</si>
  <si>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</si>
  <si>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</si>
  <si>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</si>
  <si>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</si>
  <si>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</si>
  <si>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</si>
  <si>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</si>
  <si>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</si>
  <si>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</si>
  <si>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</si>
  <si>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</si>
  <si>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</si>
  <si>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</si>
  <si>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</si>
  <si>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</si>
  <si>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</si>
  <si>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</si>
  <si>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</si>
  <si>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</si>
  <si>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</si>
  <si>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</si>
  <si>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</si>
  <si>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</si>
  <si>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</si>
  <si>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</si>
  <si>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</si>
  <si>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</si>
  <si>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</si>
  <si>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</si>
  <si>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</si>
  <si>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</si>
  <si>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</si>
  <si>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</si>
  <si>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</si>
  <si>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</si>
  <si>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</si>
  <si>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</si>
  <si>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</si>
  <si>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</si>
  <si>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</si>
  <si>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</si>
  <si>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</si>
  <si>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</si>
  <si>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</si>
  <si>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</si>
  <si>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</si>
  <si>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</si>
  <si>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</si>
  <si>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</si>
  <si>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</si>
  <si>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</si>
  <si>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</si>
  <si>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</si>
  <si>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</si>
  <si>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</si>
  <si>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</si>
  <si>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</si>
  <si>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</si>
  <si>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</si>
  <si>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</si>
  <si>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</si>
  <si>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</si>
  <si>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</si>
  <si>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</si>
  <si>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</si>
  <si>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</si>
  <si>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</si>
  <si>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</si>
  <si>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</si>
  <si>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</si>
  <si>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</si>
  <si>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</si>
  <si>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</si>
  <si>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</si>
  <si>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</si>
  <si>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</si>
  <si>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</si>
  <si>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</si>
  <si>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</si>
  <si>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</si>
  <si>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</si>
  <si>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</si>
  <si>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</si>
  <si>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</si>
  <si>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</si>
  <si>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</si>
  <si>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</si>
  <si>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</si>
  <si>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</si>
  <si>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</si>
  <si>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</si>
  <si>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</si>
  <si>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</si>
  <si>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</si>
  <si>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</si>
  <si>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</si>
  <si>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</si>
  <si>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</si>
  <si>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</si>
  <si>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</si>
  <si>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</si>
  <si>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</si>
  <si>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</si>
  <si>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</si>
  <si>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</si>
  <si>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</si>
  <si>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</si>
  <si>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</si>
  <si>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</si>
  <si>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</si>
  <si>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</si>
  <si>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</si>
  <si>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</si>
  <si>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</si>
  <si>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</si>
  <si>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</si>
  <si>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</si>
  <si>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</si>
  <si>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</si>
  <si>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</si>
  <si>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</si>
  <si>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</si>
  <si>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</si>
  <si>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</si>
  <si>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</si>
  <si>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</si>
  <si>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</si>
  <si>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</si>
  <si>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</si>
  <si>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</si>
  <si>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</si>
  <si>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</si>
  <si>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</si>
  <si>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</si>
  <si>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</si>
  <si>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</si>
  <si>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</si>
  <si>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</si>
  <si>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</si>
  <si>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</si>
  <si>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</si>
  <si>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</si>
  <si>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</si>
  <si>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</si>
  <si>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</si>
  <si>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</si>
  <si>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</si>
  <si>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</si>
  <si>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</si>
  <si>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</si>
  <si>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</si>
  <si>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</si>
  <si>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</si>
  <si>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</si>
  <si>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</si>
  <si>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</si>
  <si>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</si>
  <si>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</si>
  <si>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</si>
  <si>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</si>
  <si>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</si>
  <si>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</si>
  <si>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</si>
  <si>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</si>
  <si>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</si>
  <si>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</si>
  <si>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</si>
  <si>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</si>
  <si>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</si>
  <si>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</si>
  <si>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</si>
  <si>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</si>
  <si>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</si>
  <si>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</si>
  <si>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</si>
  <si>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</si>
  <si>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</si>
  <si>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</si>
  <si>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</si>
  <si>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</si>
  <si>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</si>
  <si>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</si>
  <si>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</si>
  <si>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</si>
  <si>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</si>
  <si>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</si>
  <si>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</si>
  <si>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</si>
  <si>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</si>
  <si>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</si>
  <si>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</si>
  <si>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</si>
  <si>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</si>
  <si>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</si>
  <si>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</si>
  <si>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</si>
  <si>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</si>
  <si>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</si>
  <si>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</si>
  <si>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</si>
  <si>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</si>
  <si>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</si>
  <si>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</si>
  <si>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</si>
  <si>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</si>
  <si>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</si>
  <si>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</si>
  <si>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</si>
  <si>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</si>
  <si>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</si>
  <si>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</si>
  <si>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</si>
  <si>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</si>
  <si>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</si>
  <si>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</si>
  <si>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</si>
  <si>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</si>
  <si>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</si>
  <si>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</si>
  <si>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</si>
  <si>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</si>
  <si>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</si>
  <si>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</si>
  <si>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</si>
  <si>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</si>
  <si>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</si>
  <si>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</si>
  <si>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</si>
  <si>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</si>
  <si>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</si>
  <si>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</si>
  <si>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</si>
  <si>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</si>
  <si>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</si>
  <si>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</si>
  <si>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</si>
  <si>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</si>
  <si>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</si>
  <si>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</si>
  <si>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</si>
  <si>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</si>
  <si>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</si>
  <si>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</si>
  <si>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</si>
  <si>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</si>
  <si>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</si>
  <si>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</si>
  <si>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</si>
  <si>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</si>
  <si>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</si>
  <si>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</si>
  <si>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</si>
  <si>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</si>
  <si>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</si>
  <si>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</si>
  <si>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</si>
  <si>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</si>
  <si>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</si>
  <si>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</si>
  <si>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</si>
  <si>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</si>
  <si>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</si>
  <si>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</si>
  <si>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</si>
  <si>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</si>
  <si>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</si>
  <si>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</si>
  <si>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</si>
  <si>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</si>
  <si>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</si>
  <si>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</si>
  <si>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</si>
  <si>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</si>
  <si>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</si>
  <si>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</si>
  <si>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</si>
  <si>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</si>
  <si>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</si>
  <si>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</si>
  <si>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</si>
  <si>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</si>
  <si>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</si>
  <si>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</si>
  <si>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</si>
  <si>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</si>
  <si>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</si>
  <si>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</si>
  <si>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</si>
  <si>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</si>
  <si>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</si>
  <si>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</si>
  <si>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</si>
  <si>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</si>
  <si>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</si>
  <si>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</si>
  <si>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</si>
  <si>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</si>
  <si>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</si>
  <si>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</si>
  <si>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</si>
  <si>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</si>
  <si>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</si>
  <si>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</si>
  <si>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</si>
  <si>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</si>
  <si>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</si>
  <si>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</si>
  <si>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</si>
  <si>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</si>
  <si>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</si>
  <si>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</si>
  <si>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</si>
  <si>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</si>
  <si>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</si>
  <si>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</si>
  <si>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</si>
  <si>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</si>
  <si>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</si>
  <si>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</si>
  <si>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</si>
  <si>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</si>
  <si>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</si>
  <si>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</si>
  <si>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</si>
  <si>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</si>
  <si>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</si>
  <si>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</si>
  <si>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</si>
  <si>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</si>
  <si>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</si>
  <si>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</si>
  <si>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</si>
  <si>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</si>
  <si>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</si>
  <si>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</si>
  <si>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</si>
  <si>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</si>
  <si>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</si>
  <si>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</si>
  <si>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</si>
  <si>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</si>
  <si>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</si>
  <si>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</si>
  <si>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</si>
  <si>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</si>
  <si>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</si>
  <si>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</si>
  <si>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</si>
  <si>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</si>
  <si>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</si>
  <si>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</si>
  <si>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</si>
  <si>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</si>
  <si>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</si>
  <si>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</si>
  <si>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</si>
  <si>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</si>
  <si>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</si>
  <si>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</si>
  <si>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</si>
  <si>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</si>
  <si>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</si>
  <si>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</si>
  <si>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</si>
  <si>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</si>
  <si>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</si>
  <si>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</si>
  <si>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</si>
  <si>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</si>
  <si>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</si>
  <si>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</si>
  <si>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</si>
  <si>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</si>
  <si>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</si>
  <si>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</si>
  <si>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</si>
  <si>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</si>
  <si>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</si>
  <si>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</si>
  <si>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</si>
  <si>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</si>
  <si>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</si>
  <si>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</si>
  <si>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</si>
  <si>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</si>
  <si>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</si>
  <si>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</si>
  <si>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</si>
  <si>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</si>
  <si>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</si>
  <si>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</si>
  <si>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</si>
  <si>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</si>
  <si>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</si>
  <si>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</si>
  <si>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</si>
  <si>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</si>
  <si>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</si>
  <si>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</si>
  <si>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</si>
  <si>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</si>
  <si>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</si>
  <si>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</si>
  <si>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</si>
  <si>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</si>
  <si>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</si>
  <si>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</si>
  <si>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</si>
  <si>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</si>
  <si>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</si>
  <si>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</si>
  <si>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</si>
  <si>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</si>
  <si>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</si>
  <si>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</si>
  <si>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</si>
  <si>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</si>
  <si>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</si>
  <si>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</si>
  <si>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</si>
  <si>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</si>
  <si>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</si>
  <si>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</si>
  <si>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</si>
  <si>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</si>
  <si>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</si>
  <si>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</si>
  <si>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</si>
  <si>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</si>
  <si>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</si>
  <si>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</si>
  <si>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</si>
  <si>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</si>
  <si>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</si>
  <si>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</si>
  <si>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</si>
  <si>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</si>
  <si>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</si>
  <si>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</si>
  <si>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</si>
  <si>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</si>
  <si>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</si>
  <si>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</si>
  <si>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</si>
  <si>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</si>
  <si>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</si>
  <si>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</si>
  <si>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</si>
  <si>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</si>
  <si>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</si>
  <si>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</si>
  <si>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</si>
  <si>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</si>
  <si>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</si>
  <si>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</si>
  <si>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</si>
  <si>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</si>
  <si>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</si>
  <si>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</si>
  <si>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</si>
  <si>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</si>
  <si>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</si>
  <si>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</si>
  <si>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</si>
  <si>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</si>
  <si>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</si>
  <si>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</si>
  <si>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</si>
  <si>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</si>
  <si>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</si>
  <si>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</si>
  <si>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</si>
  <si>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</si>
  <si>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</si>
  <si>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</si>
  <si>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</si>
  <si>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</si>
  <si>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</si>
  <si>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</si>
  <si>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</si>
  <si>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</si>
  <si>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</si>
  <si>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</si>
  <si>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</si>
  <si>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</si>
  <si>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</si>
  <si>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</si>
  <si>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</si>
  <si>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</si>
  <si>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</si>
  <si>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</si>
  <si>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</si>
  <si>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</si>
  <si>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</si>
  <si>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</si>
  <si>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</si>
  <si>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</si>
  <si>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</si>
  <si>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</si>
  <si>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</si>
  <si>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</si>
  <si>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</si>
  <si>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</si>
  <si>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</si>
  <si>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</si>
  <si>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</si>
  <si>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</si>
  <si>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</si>
  <si>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</si>
  <si>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</si>
  <si>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</si>
  <si>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</si>
  <si>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</si>
  <si>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</si>
  <si>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</si>
  <si>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</si>
  <si>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</si>
  <si>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</si>
  <si>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</si>
  <si>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</si>
  <si>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</si>
  <si>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</si>
  <si>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</si>
  <si>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</si>
  <si>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</si>
  <si>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</si>
  <si>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</si>
  <si>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</si>
  <si>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</si>
  <si>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</si>
  <si>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</si>
  <si>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</si>
  <si>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</si>
  <si>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</si>
  <si>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</si>
  <si>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</si>
  <si>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</si>
  <si>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</si>
  <si>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</si>
  <si>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</si>
  <si>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</si>
  <si>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</si>
  <si>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</si>
  <si>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</si>
  <si>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</si>
  <si>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</si>
  <si>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</si>
  <si>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</si>
  <si>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</si>
  <si>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</si>
  <si>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</si>
  <si>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</si>
  <si>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</si>
  <si>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</si>
  <si>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</si>
  <si>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</si>
  <si>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</si>
  <si>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</si>
  <si>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</si>
  <si>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</si>
  <si>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</si>
  <si>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</si>
  <si>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</si>
  <si>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</si>
  <si>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</si>
  <si>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</si>
  <si>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</si>
  <si>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</si>
  <si>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</si>
  <si>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</si>
  <si>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</si>
  <si>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</si>
  <si>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</si>
  <si>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</si>
  <si>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</si>
  <si>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</si>
  <si>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</si>
  <si>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</si>
  <si>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</si>
  <si>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</si>
  <si>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</si>
  <si>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</si>
  <si>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</si>
  <si>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</si>
  <si>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</si>
  <si>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</si>
  <si>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</si>
  <si>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</si>
  <si>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</si>
  <si>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</si>
  <si>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</si>
  <si>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</si>
  <si>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</si>
  <si>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</si>
  <si>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</si>
  <si>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</si>
  <si>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</si>
  <si>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</si>
  <si>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</si>
  <si>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</si>
  <si>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</si>
  <si>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</si>
  <si>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</si>
  <si>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</si>
  <si>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</si>
  <si>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</si>
  <si>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</si>
  <si>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</si>
  <si>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</si>
  <si>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</si>
  <si>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</si>
  <si>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</si>
  <si>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</si>
  <si>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</si>
  <si>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</si>
  <si>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</si>
  <si>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</si>
  <si>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</si>
  <si>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</si>
  <si>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</si>
  <si>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</si>
  <si>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</si>
  <si>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</si>
  <si>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</si>
  <si>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</si>
  <si>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</si>
  <si>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</si>
  <si>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</si>
  <si>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</si>
  <si>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</si>
  <si>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</si>
  <si>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</si>
  <si>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</si>
  <si>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</si>
  <si>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</si>
  <si>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</si>
  <si>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</si>
  <si>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</si>
  <si>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</si>
  <si>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</si>
  <si>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</si>
  <si>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</si>
  <si>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</si>
  <si>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</si>
  <si>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</si>
  <si>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</si>
  <si>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</si>
  <si>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</si>
  <si>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</si>
  <si>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</si>
  <si>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</si>
  <si>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</si>
  <si>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</si>
  <si>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</si>
  <si>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</si>
  <si>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</si>
  <si>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</si>
  <si>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</si>
  <si>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</si>
  <si>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</si>
  <si>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</si>
  <si>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</si>
  <si>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</si>
  <si>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</si>
  <si>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</si>
  <si>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</si>
  <si>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</si>
  <si>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</si>
  <si>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</si>
  <si>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</si>
  <si>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</si>
  <si>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</si>
  <si>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</si>
  <si>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</si>
  <si>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</si>
  <si>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</si>
  <si>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</si>
  <si>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</si>
  <si>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</si>
  <si>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</si>
  <si>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</si>
  <si>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</si>
  <si>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</si>
  <si>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</si>
  <si>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</si>
  <si>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</si>
  <si>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</si>
  <si>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</si>
  <si>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</si>
  <si>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</si>
  <si>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</si>
  <si>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</si>
  <si>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</si>
  <si>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</si>
  <si>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</si>
  <si>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</si>
  <si>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</si>
  <si>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</si>
  <si>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</si>
  <si>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</si>
  <si>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</si>
  <si>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</si>
  <si>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</si>
  <si>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</si>
  <si>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</si>
  <si>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</si>
  <si>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</si>
  <si>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</si>
  <si>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</si>
  <si>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</si>
  <si>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</si>
  <si>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</si>
  <si>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</si>
  <si>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</si>
  <si>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</si>
  <si>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</si>
  <si>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</si>
  <si>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</si>
  <si>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</si>
  <si>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</si>
  <si>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</si>
  <si>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</si>
  <si>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</si>
  <si>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</si>
  <si>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</si>
  <si>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</si>
  <si>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</si>
  <si>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</si>
  <si>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</si>
  <si>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</si>
  <si>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</si>
  <si>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</si>
  <si>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</si>
  <si>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</si>
  <si>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</si>
  <si>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</si>
  <si>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</si>
  <si>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</si>
  <si>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</si>
  <si>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</si>
  <si>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</si>
  <si>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</si>
  <si>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</si>
  <si>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</si>
  <si>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</si>
  <si>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</si>
  <si>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</si>
  <si>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</si>
  <si>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</si>
  <si>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</si>
  <si>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</si>
  <si>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</si>
  <si>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</si>
  <si>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</si>
  <si>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</si>
  <si>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</si>
  <si>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</si>
  <si>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</si>
  <si>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</si>
  <si>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</si>
  <si>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</si>
  <si>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</si>
  <si>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</si>
  <si>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</si>
  <si>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</si>
  <si>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</si>
  <si>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</si>
  <si>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</si>
  <si>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</si>
  <si>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</si>
  <si>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</si>
  <si>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</si>
  <si>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</si>
  <si>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</si>
  <si>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</si>
  <si>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</si>
  <si>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</si>
  <si>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</si>
  <si>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</si>
  <si>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</si>
  <si>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</si>
  <si>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</si>
  <si>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</si>
  <si>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</si>
  <si>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</si>
  <si>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</si>
  <si>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</si>
  <si>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</si>
  <si>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</si>
  <si>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</si>
  <si>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</si>
  <si>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</si>
  <si>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</si>
  <si>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</si>
  <si>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</si>
  <si>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</si>
  <si>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</si>
  <si>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</si>
  <si>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</si>
  <si>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</si>
  <si>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</si>
  <si>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</si>
  <si>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</si>
  <si>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</si>
  <si>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</si>
  <si>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</si>
  <si>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</si>
  <si>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</si>
  <si>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</si>
  <si>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</si>
  <si>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</si>
  <si>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</si>
  <si>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</si>
  <si>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</si>
  <si>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</si>
  <si>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</si>
  <si>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</si>
  <si>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</si>
  <si>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</si>
  <si>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</si>
  <si>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</si>
  <si>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</si>
  <si>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</si>
  <si>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</si>
  <si>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</si>
  <si>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</si>
  <si>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</si>
  <si>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</si>
  <si>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</si>
  <si>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</si>
  <si>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</si>
  <si>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</si>
  <si>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</si>
  <si>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</si>
  <si>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</si>
  <si>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</si>
  <si>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</si>
  <si>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</si>
  <si>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</si>
  <si>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</si>
  <si>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</si>
  <si>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</si>
  <si>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</si>
  <si>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</si>
  <si>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</si>
  <si>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</si>
  <si>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</si>
  <si>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</si>
  <si>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</si>
  <si>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</si>
  <si>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</si>
  <si>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</si>
  <si>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</si>
  <si>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</si>
  <si>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</si>
  <si>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</si>
  <si>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</si>
  <si>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</si>
  <si>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</si>
  <si>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</si>
  <si>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</si>
  <si>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</si>
  <si>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</si>
  <si>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</si>
  <si>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</si>
  <si>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</si>
  <si>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</si>
  <si>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</si>
  <si>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</si>
  <si>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</si>
  <si>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</si>
  <si>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</si>
  <si>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</si>
  <si>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</si>
  <si>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</si>
  <si>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</si>
  <si>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</si>
  <si>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</si>
  <si>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</si>
  <si>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</si>
  <si>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</si>
  <si>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</si>
  <si>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</si>
  <si>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</si>
  <si>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</si>
  <si>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</si>
  <si>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</si>
  <si>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</si>
  <si>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</si>
  <si>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</si>
  <si>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</si>
  <si>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</si>
  <si>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</si>
  <si>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</si>
  <si>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</si>
  <si>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</si>
  <si>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</si>
  <si>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</si>
  <si>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</si>
  <si>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</si>
  <si>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</si>
  <si>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</si>
  <si>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</si>
  <si>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</si>
  <si>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</si>
  <si>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</si>
  <si>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</si>
  <si>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</si>
  <si>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</si>
  <si>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</si>
  <si>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</si>
  <si>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</si>
  <si>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</si>
  <si>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</si>
  <si>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</si>
  <si>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</si>
  <si>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</si>
  <si>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</si>
  <si>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</si>
  <si>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</si>
  <si>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</si>
  <si>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</si>
  <si>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</si>
  <si>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</si>
  <si>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</si>
  <si>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</si>
  <si>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</si>
  <si>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</si>
  <si>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</si>
  <si>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</si>
  <si>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</si>
  <si>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</si>
  <si>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</si>
  <si>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</si>
  <si>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</si>
  <si>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</si>
  <si>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</si>
  <si>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</si>
  <si>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</si>
  <si>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</si>
  <si>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</si>
  <si>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</si>
  <si>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</si>
  <si>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</si>
  <si>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</si>
  <si>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</si>
  <si>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</si>
  <si>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</si>
  <si>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</si>
  <si>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</si>
  <si>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</si>
  <si>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</si>
  <si>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</si>
  <si>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</si>
  <si>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</si>
  <si>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</si>
  <si>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</si>
  <si>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</si>
  <si>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</si>
  <si>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</si>
  <si>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</si>
  <si>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</si>
  <si>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</si>
  <si>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</si>
  <si>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</si>
  <si>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</si>
  <si>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</si>
  <si>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</si>
  <si>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</si>
  <si>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</si>
  <si>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</si>
  <si>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</si>
  <si>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</si>
  <si>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</si>
  <si>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</si>
  <si>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</si>
  <si>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</si>
  <si>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</si>
  <si>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</si>
  <si>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</si>
  <si>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</si>
  <si>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</si>
  <si>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</si>
  <si>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</si>
  <si>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</si>
  <si>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</si>
  <si>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</si>
  <si>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</si>
  <si>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</si>
  <si>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</si>
  <si>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</si>
  <si>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</si>
  <si>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</si>
  <si>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</si>
  <si>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</si>
  <si>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</si>
  <si>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</si>
  <si>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</si>
  <si>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</si>
  <si>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</si>
  <si>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</si>
  <si>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</si>
  <si>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</si>
  <si>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</si>
  <si>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</si>
  <si>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</si>
  <si>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</si>
  <si>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</si>
  <si>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</si>
  <si>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</si>
  <si>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</si>
  <si>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</si>
  <si>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</si>
  <si>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</si>
  <si>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</si>
  <si>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</si>
  <si>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</si>
  <si>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</si>
  <si>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</si>
  <si>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</si>
  <si>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</si>
  <si>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</si>
  <si>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</si>
  <si>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</si>
  <si>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</si>
  <si>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</si>
  <si>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</si>
  <si>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</si>
  <si>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</si>
  <si>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</si>
  <si>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</si>
  <si>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</si>
  <si>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</si>
  <si>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</si>
  <si>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</si>
  <si>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</si>
  <si>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</si>
  <si>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</si>
  <si>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</si>
  <si>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</si>
  <si>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</si>
  <si>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</si>
  <si>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</si>
  <si>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</si>
  <si>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</si>
  <si>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</si>
  <si>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</si>
  <si>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</si>
  <si>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</si>
  <si>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</si>
  <si>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</si>
  <si>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</si>
  <si>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</si>
  <si>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</si>
  <si>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</si>
  <si>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</si>
  <si>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</si>
  <si>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</si>
  <si>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</si>
  <si>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</si>
  <si>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</si>
  <si>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</si>
  <si>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</si>
  <si>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</si>
  <si>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</si>
  <si>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</si>
  <si>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</si>
  <si>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</si>
  <si>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</si>
  <si>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</si>
  <si>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</si>
  <si>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</si>
  <si>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</si>
  <si>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</si>
  <si>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</si>
  <si>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</si>
  <si>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</si>
  <si>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</si>
  <si>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</si>
  <si>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</si>
  <si>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</si>
  <si>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</si>
  <si>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</si>
  <si>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</si>
  <si>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</si>
  <si>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</si>
  <si>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</si>
  <si>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</si>
  <si>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</si>
  <si>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</si>
  <si>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</si>
  <si>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</si>
  <si>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</si>
  <si>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</si>
  <si>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</si>
  <si>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</si>
  <si>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</si>
  <si>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</si>
  <si>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</si>
  <si>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</si>
  <si>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</si>
  <si>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</si>
  <si>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</si>
  <si>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</si>
  <si>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</si>
  <si>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</si>
  <si>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</si>
  <si>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</si>
  <si>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</si>
  <si>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</si>
  <si>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</si>
  <si>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</si>
  <si>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</si>
  <si>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</si>
  <si>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</si>
  <si>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</si>
  <si>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</si>
  <si>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</si>
  <si>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</si>
  <si>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</si>
  <si>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</si>
  <si>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</si>
  <si>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</si>
  <si>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</si>
  <si>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</si>
  <si>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</si>
  <si>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</si>
  <si>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</si>
  <si>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</si>
  <si>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</si>
  <si>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</si>
  <si>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</si>
  <si>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</si>
  <si>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</si>
  <si>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</si>
  <si>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</si>
  <si>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</si>
  <si>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</si>
  <si>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</si>
  <si>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</si>
  <si>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</si>
  <si>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</si>
  <si>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</si>
  <si>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</si>
  <si>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</si>
  <si>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</si>
  <si>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</si>
  <si>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</si>
  <si>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</si>
  <si>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</si>
  <si>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</si>
  <si>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</si>
  <si>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</si>
  <si>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</si>
  <si>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</si>
  <si>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</si>
  <si>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</si>
  <si>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</si>
  <si>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</si>
  <si>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</si>
  <si>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</si>
  <si>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</si>
  <si>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</si>
  <si>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</si>
  <si>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</si>
  <si>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</si>
  <si>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</si>
  <si>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</si>
  <si>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</si>
  <si>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</si>
  <si>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</si>
  <si>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</si>
  <si>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</si>
  <si>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</si>
  <si>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</si>
  <si>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</si>
  <si>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</si>
  <si>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</si>
  <si>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</si>
  <si>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</si>
  <si>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</si>
  <si>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</si>
  <si>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</si>
  <si>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</si>
  <si>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</si>
  <si>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</si>
  <si>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</si>
  <si>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</si>
  <si>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</si>
  <si>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</si>
  <si>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</si>
  <si>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</si>
  <si>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</si>
  <si>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</si>
  <si>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</si>
  <si>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</si>
  <si>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</si>
  <si>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</si>
  <si>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</si>
  <si>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</si>
  <si>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</si>
  <si>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</si>
  <si>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</si>
  <si>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</si>
  <si>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</si>
  <si>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</si>
  <si>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</si>
  <si>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</si>
  <si>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</si>
  <si>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</si>
  <si>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</si>
  <si>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</si>
  <si>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</si>
  <si>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</si>
  <si>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</si>
  <si>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</si>
  <si>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</si>
  <si>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</si>
  <si>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</si>
  <si>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</si>
  <si>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</si>
  <si>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</si>
  <si>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</si>
  <si>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</si>
  <si>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</si>
  <si>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</si>
  <si>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</si>
  <si>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</si>
  <si>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</si>
  <si>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</si>
  <si>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</si>
  <si>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</si>
  <si>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</si>
  <si>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</si>
  <si>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</si>
  <si>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</si>
  <si>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</si>
  <si>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</si>
  <si>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</si>
  <si>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</si>
  <si>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</si>
  <si>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</si>
  <si>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</si>
  <si>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</si>
  <si>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</si>
  <si>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</si>
  <si>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</si>
  <si>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</si>
  <si>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</si>
  <si>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</si>
  <si>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</si>
  <si>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</si>
  <si>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</si>
  <si>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</si>
  <si>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</si>
  <si>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</si>
  <si>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</si>
  <si>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</si>
  <si>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</si>
  <si>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</si>
  <si>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</si>
  <si>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</si>
  <si>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</si>
  <si>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</si>
  <si>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</si>
  <si>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</si>
  <si>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</si>
  <si>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</si>
  <si>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</si>
  <si>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</si>
  <si>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</si>
  <si>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</si>
  <si>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</si>
  <si>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</si>
  <si>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</si>
  <si>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</si>
  <si>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</si>
  <si>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</si>
  <si>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</si>
  <si>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</si>
  <si>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</si>
  <si>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</si>
  <si>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</si>
  <si>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</si>
  <si>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</si>
  <si>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</si>
  <si>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</si>
  <si>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</si>
  <si>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</si>
  <si>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</si>
  <si>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</si>
  <si>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</si>
  <si>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</si>
  <si>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</si>
  <si>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</si>
  <si>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</si>
  <si>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</si>
  <si>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</si>
  <si>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</si>
  <si>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</si>
  <si>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</si>
  <si>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</si>
  <si>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</si>
  <si>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</si>
  <si>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</si>
  <si>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</si>
  <si>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</si>
  <si>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</si>
  <si>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</si>
  <si>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</si>
  <si>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</si>
  <si>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</si>
  <si>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</si>
  <si>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</si>
  <si>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</si>
  <si>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</si>
  <si>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</si>
  <si>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</si>
  <si>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</si>
  <si>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</si>
  <si>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</si>
  <si>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</si>
  <si>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</si>
  <si>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</si>
  <si>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</si>
  <si>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</si>
  <si>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</si>
  <si>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</si>
  <si>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</si>
  <si>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</si>
  <si>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</si>
  <si>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</si>
  <si>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</si>
  <si>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</si>
  <si>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</si>
  <si>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</si>
  <si>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</si>
  <si>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</si>
  <si>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</si>
  <si>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</si>
  <si>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</si>
  <si>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</si>
  <si>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</si>
  <si>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</si>
  <si>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</si>
  <si>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</si>
  <si>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</si>
  <si>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</si>
  <si>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</si>
  <si>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</si>
  <si>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</si>
  <si>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</si>
  <si>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</si>
  <si>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</si>
  <si>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</si>
  <si>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</si>
  <si>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</si>
  <si>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</si>
  <si>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</si>
  <si>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</si>
  <si>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</si>
  <si>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</si>
  <si>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</si>
  <si>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</si>
  <si>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</si>
  <si>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</si>
  <si>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</si>
  <si>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</si>
  <si>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</si>
  <si>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</si>
  <si>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</si>
  <si>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</si>
  <si>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</si>
  <si>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</si>
  <si>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</si>
  <si>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</si>
  <si>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</si>
  <si>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</si>
  <si>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</si>
  <si>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</si>
  <si>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</si>
  <si>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</si>
  <si>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</si>
  <si>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</si>
  <si>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</si>
  <si>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</si>
  <si>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</si>
  <si>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</si>
  <si>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</si>
  <si>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</si>
  <si>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</si>
  <si>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</si>
  <si>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</si>
  <si>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</si>
  <si>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</si>
  <si>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</si>
  <si>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</si>
  <si>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</si>
  <si>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</si>
  <si>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</si>
  <si>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</si>
  <si>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</si>
  <si>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</si>
  <si>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</si>
  <si>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</si>
  <si>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</si>
  <si>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</si>
  <si>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</si>
  <si>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</si>
  <si>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</si>
  <si>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</si>
  <si>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</si>
  <si>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</si>
  <si>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</si>
  <si>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</si>
  <si>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</si>
  <si>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</si>
  <si>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</si>
  <si>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</si>
  <si>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</si>
  <si>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</si>
  <si>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</si>
  <si>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</si>
  <si>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</si>
  <si>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</si>
  <si>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</si>
  <si>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</si>
  <si>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</si>
  <si>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</si>
  <si>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</si>
  <si>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</si>
  <si>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</si>
  <si>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</si>
  <si>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</si>
  <si>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</si>
  <si>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</si>
  <si>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</si>
  <si>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</si>
  <si>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</si>
  <si>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</si>
  <si>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</si>
  <si>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</si>
  <si>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</si>
  <si>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</si>
  <si>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</si>
  <si>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</si>
  <si>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</si>
  <si>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</si>
  <si>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</si>
  <si>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</si>
  <si>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</si>
  <si>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</si>
  <si>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</si>
  <si>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</si>
  <si>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</si>
  <si>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</si>
  <si>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</si>
  <si>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</si>
  <si>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</si>
  <si>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</si>
  <si>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</si>
  <si>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</si>
  <si>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</si>
  <si>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</si>
  <si>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</si>
  <si>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</si>
  <si>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</si>
  <si>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</si>
  <si>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</si>
  <si>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</si>
  <si>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</si>
  <si>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</si>
  <si>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</si>
  <si>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</si>
  <si>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</si>
  <si>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</si>
  <si>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</si>
  <si>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</si>
  <si>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</si>
  <si>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</si>
  <si>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</si>
  <si>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</si>
  <si>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</si>
  <si>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</si>
  <si>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</si>
  <si>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</si>
  <si>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</si>
  <si>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</si>
  <si>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</si>
  <si>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</si>
  <si>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</si>
  <si>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</si>
  <si>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</si>
  <si>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</si>
  <si>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</si>
  <si>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</si>
  <si>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</si>
  <si>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</si>
  <si>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</si>
  <si>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</si>
  <si>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</si>
  <si>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</si>
  <si>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</si>
  <si>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</si>
  <si>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</si>
  <si>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</si>
  <si>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</si>
  <si>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</si>
  <si>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</si>
  <si>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</si>
  <si>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</si>
  <si>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</si>
  <si>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</si>
  <si>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</si>
  <si>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</si>
  <si>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</si>
  <si>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</si>
  <si>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</si>
  <si>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</si>
  <si>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</si>
  <si>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</si>
  <si>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</si>
  <si>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</si>
  <si>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</si>
  <si>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</si>
  <si>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</si>
  <si>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</si>
  <si>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</si>
  <si>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</si>
  <si>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</si>
  <si>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</si>
  <si>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</si>
  <si>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</si>
  <si>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</si>
  <si>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</si>
  <si>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</si>
  <si>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</si>
  <si>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</si>
  <si>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</si>
  <si>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</si>
  <si>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</si>
  <si>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</si>
  <si>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</si>
  <si>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</si>
  <si>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</si>
  <si>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</si>
  <si>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</si>
  <si>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</si>
  <si>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</si>
  <si>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</si>
  <si>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</si>
  <si>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</si>
  <si>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</si>
  <si>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</si>
  <si>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</si>
  <si>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</si>
  <si>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</si>
  <si>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</si>
  <si>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</si>
  <si>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</si>
  <si>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</si>
  <si>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</si>
  <si>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</si>
  <si>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</si>
  <si>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</si>
  <si>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</si>
  <si>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</si>
  <si>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</si>
  <si>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</si>
  <si>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</si>
  <si>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</si>
  <si>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</si>
  <si>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</si>
  <si>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</si>
  <si>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</si>
  <si>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</si>
  <si>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</si>
  <si>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</si>
  <si>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</si>
  <si>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</si>
  <si>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</si>
  <si>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</si>
  <si>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</si>
  <si>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</si>
  <si>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</si>
  <si>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</si>
  <si>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</si>
  <si>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</si>
  <si>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</si>
  <si>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</si>
  <si>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</si>
  <si>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</si>
  <si>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</si>
  <si>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</si>
  <si>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</si>
  <si>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</si>
  <si>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</si>
  <si>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</si>
  <si>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</si>
  <si>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</si>
  <si>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</si>
  <si>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</si>
  <si>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</si>
  <si>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</si>
  <si>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</si>
  <si>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</si>
  <si>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</si>
  <si>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</si>
  <si>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</si>
  <si>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</si>
  <si>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</si>
  <si>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</si>
  <si>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</si>
  <si>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</si>
  <si>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</si>
  <si>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</si>
  <si>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</si>
  <si>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</si>
  <si>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</si>
  <si>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</si>
  <si>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</si>
  <si>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</si>
  <si>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</si>
  <si>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</si>
  <si>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</si>
  <si>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</si>
  <si>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</si>
  <si>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</si>
  <si>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</si>
  <si>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</si>
  <si>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</si>
  <si>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</si>
  <si>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</si>
  <si>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</si>
  <si>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</si>
  <si>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</si>
  <si>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</si>
  <si>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</si>
  <si>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</si>
  <si>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</si>
  <si>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</si>
  <si>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</si>
  <si>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</si>
  <si>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</si>
  <si>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</si>
  <si>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</si>
  <si>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</si>
  <si>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</si>
  <si>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</si>
  <si>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</si>
  <si>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</si>
  <si>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</si>
  <si>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</si>
  <si>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</si>
  <si>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</si>
  <si>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</si>
  <si>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</si>
  <si>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</si>
  <si>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</si>
  <si>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</si>
  <si>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</si>
  <si>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</si>
  <si>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</si>
  <si>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</si>
  <si>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</si>
  <si>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</si>
  <si>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</si>
  <si>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</si>
  <si>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</si>
  <si>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</si>
  <si>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</si>
  <si>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</si>
  <si>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</si>
  <si>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</si>
  <si>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</si>
  <si>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</si>
  <si>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</si>
  <si>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</si>
  <si>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</si>
  <si>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</si>
  <si>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</si>
  <si>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</si>
  <si>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</si>
  <si>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</si>
  <si>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</si>
  <si>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</si>
  <si>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</si>
  <si>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</si>
  <si>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</si>
  <si>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</si>
  <si>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</si>
  <si>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</si>
  <si>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</si>
  <si>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</si>
  <si>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</si>
  <si>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</si>
  <si>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</si>
  <si>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</si>
  <si>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</si>
  <si>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</si>
  <si>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</si>
  <si>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</si>
  <si>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</si>
  <si>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</si>
  <si>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</si>
  <si>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</si>
  <si>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</si>
  <si>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</si>
  <si>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</si>
  <si>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</si>
  <si>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</si>
  <si>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</si>
  <si>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</si>
  <si>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</si>
  <si>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</si>
  <si>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</si>
  <si>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</si>
  <si>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</si>
  <si>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</si>
  <si>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</si>
  <si>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</si>
  <si>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</si>
  <si>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</si>
  <si>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</si>
  <si>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</si>
  <si>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</si>
  <si>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</si>
  <si>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</si>
  <si>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</si>
  <si>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</si>
  <si>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</si>
  <si>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</si>
  <si>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</si>
  <si>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</si>
  <si>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</si>
  <si>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</si>
  <si>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</si>
  <si>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</si>
  <si>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</si>
  <si>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</si>
  <si>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</si>
  <si>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</si>
  <si>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</si>
  <si>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</si>
  <si>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</si>
  <si>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</si>
  <si>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</si>
  <si>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</si>
  <si>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</si>
  <si>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</si>
  <si>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</si>
  <si>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</si>
  <si>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</si>
  <si>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</si>
  <si>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</si>
  <si>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</si>
  <si>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</si>
  <si>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</si>
  <si>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</si>
  <si>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</si>
  <si>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</si>
  <si>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</si>
  <si>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</si>
  <si>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</si>
  <si>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</si>
  <si>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</si>
  <si>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</si>
  <si>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</si>
  <si>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</si>
  <si>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</si>
  <si>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</si>
  <si>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</si>
  <si>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</si>
  <si>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</si>
  <si>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</si>
  <si>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</si>
  <si>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</si>
  <si>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</si>
  <si>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</si>
  <si>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</si>
  <si>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</si>
  <si>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</si>
  <si>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</si>
  <si>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</si>
  <si>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</si>
  <si>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</si>
  <si>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</si>
  <si>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</si>
  <si>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</si>
  <si>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</si>
  <si>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</si>
  <si>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</si>
  <si>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</si>
  <si>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</si>
  <si>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</si>
  <si>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</si>
  <si>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</si>
  <si>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</si>
  <si>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</si>
  <si>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</si>
  <si>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</si>
  <si>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</si>
  <si>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</si>
  <si>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</si>
  <si>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</si>
  <si>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</si>
  <si>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</si>
  <si>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</si>
  <si>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</si>
  <si>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</si>
  <si>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</si>
  <si>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</si>
  <si>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</si>
  <si>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</si>
  <si>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</si>
  <si>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</si>
  <si>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</si>
  <si>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</si>
  <si>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</si>
  <si>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</si>
  <si>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</si>
  <si>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</si>
  <si>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</si>
  <si>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</si>
  <si>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</si>
  <si>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</si>
  <si>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</si>
  <si>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</si>
  <si>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</si>
  <si>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</si>
  <si>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</si>
  <si>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</si>
  <si>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</si>
  <si>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</si>
  <si>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</si>
  <si>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</si>
  <si>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</si>
  <si>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</si>
  <si>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</si>
  <si>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</si>
  <si>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</si>
  <si>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</si>
  <si>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</si>
  <si>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</si>
  <si>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</si>
  <si>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</si>
  <si>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</si>
  <si>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</si>
  <si>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</si>
  <si>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</si>
  <si>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</si>
  <si>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</si>
  <si>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</si>
  <si>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</si>
  <si>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</si>
  <si>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</si>
  <si>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</si>
  <si>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</si>
  <si>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</si>
  <si>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</si>
  <si>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</si>
  <si>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</si>
  <si>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</si>
  <si>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</si>
  <si>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</si>
  <si>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</si>
  <si>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</si>
  <si>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</si>
  <si>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</si>
  <si>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</si>
  <si>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</si>
  <si>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</si>
  <si>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</si>
  <si>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</si>
  <si>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</si>
  <si>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</si>
  <si>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</si>
  <si>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</si>
  <si>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</si>
  <si>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</si>
  <si>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</si>
  <si>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</si>
  <si>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</si>
  <si>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</si>
  <si>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</si>
  <si>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</si>
  <si>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</si>
  <si>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</si>
  <si>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</si>
  <si>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</si>
  <si>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</si>
  <si>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</si>
  <si>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</si>
  <si>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</si>
  <si>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</si>
  <si>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</si>
  <si>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</si>
  <si>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</si>
  <si>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</si>
  <si>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</si>
  <si>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</si>
  <si>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</si>
  <si>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</si>
  <si>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</si>
  <si>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</si>
  <si>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</si>
  <si>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</si>
  <si>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</si>
  <si>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</si>
  <si>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</si>
  <si>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</si>
  <si>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</si>
  <si>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</si>
  <si>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</si>
  <si>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</si>
  <si>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</si>
  <si>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</si>
  <si>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</si>
  <si>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</si>
  <si>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</si>
  <si>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</si>
  <si>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</si>
  <si>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</si>
  <si>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</si>
  <si>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</si>
  <si>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</si>
  <si>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</si>
  <si>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</si>
  <si>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</si>
  <si>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</si>
  <si>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</si>
  <si>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</si>
  <si>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</si>
  <si>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</si>
  <si>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</si>
  <si>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</si>
  <si>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</si>
  <si>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</si>
  <si>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</si>
  <si>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</si>
  <si>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</si>
  <si>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</si>
  <si>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</si>
  <si>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</si>
  <si>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</si>
  <si>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</si>
  <si>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</si>
  <si>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</si>
  <si>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</si>
  <si>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</si>
  <si>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</si>
  <si>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</si>
  <si>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</si>
  <si>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</si>
  <si>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</si>
  <si>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</si>
  <si>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</si>
  <si>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</si>
  <si>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</si>
  <si>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</si>
  <si>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</si>
  <si>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</si>
  <si>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</si>
  <si>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</si>
  <si>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</si>
  <si>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</si>
  <si>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</si>
  <si>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</si>
  <si>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</si>
  <si>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</si>
  <si>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</si>
  <si>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</si>
  <si>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</si>
  <si>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</si>
  <si>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</si>
  <si>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</si>
  <si>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</si>
  <si>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</si>
  <si>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</si>
  <si>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</si>
  <si>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</si>
  <si>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</si>
  <si>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</si>
  <si>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</si>
  <si>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</si>
  <si>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</si>
  <si>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</si>
  <si>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</si>
  <si>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</si>
  <si>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</si>
  <si>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</si>
  <si>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</si>
  <si>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</si>
  <si>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</si>
  <si>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</si>
  <si>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</si>
  <si>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</si>
  <si>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</si>
  <si>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</si>
  <si>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</si>
  <si>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</si>
  <si>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</si>
  <si>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</si>
  <si>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</si>
  <si>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</si>
  <si>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</si>
  <si>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</si>
  <si>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</si>
  <si>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</si>
  <si>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</si>
  <si>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</si>
  <si>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</si>
  <si>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</si>
  <si>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</si>
  <si>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</si>
  <si>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</si>
  <si>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</si>
  <si>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</si>
  <si>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</si>
  <si>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</si>
  <si>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</si>
  <si>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</si>
  <si>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</si>
  <si>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</si>
  <si>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</si>
  <si>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</si>
  <si>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</si>
  <si>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</si>
  <si>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</si>
  <si>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</si>
  <si>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</si>
  <si>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</si>
  <si>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</si>
  <si>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</si>
  <si>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</si>
  <si>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</si>
  <si>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</si>
  <si>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</si>
  <si>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</si>
  <si>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</si>
  <si>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</si>
  <si>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</si>
  <si>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</si>
  <si>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</si>
  <si>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</si>
  <si>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</si>
  <si>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</si>
  <si>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</si>
  <si>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</si>
  <si>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</si>
  <si>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</si>
  <si>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</si>
  <si>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</si>
  <si>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</si>
  <si>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</si>
  <si>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</si>
  <si>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</si>
  <si>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</si>
  <si>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</si>
  <si>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</si>
  <si>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</si>
  <si>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</si>
  <si>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</si>
  <si>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</si>
  <si>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</si>
  <si>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</si>
  <si>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</si>
  <si>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</si>
  <si>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</si>
  <si>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</si>
  <si>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</si>
  <si>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</si>
  <si>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</si>
  <si>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</si>
  <si>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</si>
  <si>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</si>
  <si>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</si>
  <si>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</si>
  <si>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</si>
  <si>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</si>
  <si>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</si>
  <si>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</si>
  <si>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</si>
  <si>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</si>
  <si>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</si>
  <si>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</si>
  <si>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</si>
  <si>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</si>
  <si>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</si>
  <si>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</si>
  <si>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</si>
  <si>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</si>
  <si>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</si>
  <si>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</si>
  <si>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</si>
  <si>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</si>
  <si>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</si>
  <si>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</si>
  <si>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</si>
  <si>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</si>
  <si>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</si>
  <si>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</si>
  <si>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</si>
  <si>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</si>
  <si>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</si>
  <si>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</si>
  <si>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</si>
  <si>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</si>
  <si>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</si>
  <si>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</si>
  <si>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</si>
  <si>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</si>
  <si>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</si>
  <si>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</si>
  <si>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</si>
  <si>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</si>
  <si>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</si>
  <si>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</si>
  <si>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</si>
  <si>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</si>
  <si>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</si>
  <si>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</si>
  <si>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</si>
  <si>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</si>
  <si>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</si>
  <si>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</si>
  <si>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</si>
  <si>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</si>
  <si>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</si>
  <si>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</si>
  <si>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</si>
  <si>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</si>
  <si>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</si>
  <si>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</si>
  <si>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</si>
  <si>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</si>
  <si>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</si>
  <si>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</si>
  <si>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</si>
  <si>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</si>
  <si>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</si>
  <si>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</si>
  <si>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</si>
  <si>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</si>
  <si>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</si>
  <si>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</si>
  <si>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</si>
  <si>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</si>
  <si>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</si>
  <si>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</si>
  <si>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</si>
  <si>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</si>
  <si>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</si>
  <si>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</si>
  <si>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</si>
  <si>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</si>
  <si>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</si>
  <si>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</si>
  <si>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</si>
  <si>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</si>
  <si>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</si>
  <si>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</si>
  <si>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</si>
  <si>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</si>
  <si>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</si>
  <si>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</si>
  <si>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</si>
  <si>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</si>
  <si>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</si>
  <si>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</si>
  <si>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</si>
  <si>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</si>
  <si>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</si>
  <si>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</si>
  <si>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</si>
  <si>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</si>
  <si>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</si>
  <si>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</si>
  <si>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</si>
  <si>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</si>
  <si>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</si>
  <si>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</si>
  <si>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</si>
  <si>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</si>
  <si>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</si>
  <si>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</si>
  <si>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</si>
  <si>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</si>
  <si>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</si>
  <si>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</si>
  <si>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</si>
  <si>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</si>
  <si>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</si>
  <si>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</si>
  <si>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</si>
  <si>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</si>
  <si>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</si>
  <si>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</si>
  <si>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</si>
  <si>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</si>
  <si>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</si>
  <si>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</si>
  <si>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</si>
  <si>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</si>
  <si>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</si>
  <si>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</si>
  <si>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</si>
  <si>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</si>
  <si>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</si>
  <si>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</si>
  <si>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</si>
  <si>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</si>
  <si>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</si>
  <si>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</si>
  <si>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</si>
  <si>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</si>
  <si>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</si>
  <si>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</si>
  <si>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</si>
  <si>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</si>
  <si>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</si>
  <si>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</si>
  <si>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</si>
  <si>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</si>
  <si>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</si>
  <si>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</si>
  <si>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</si>
  <si>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</si>
  <si>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</si>
  <si>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</si>
  <si>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</si>
  <si>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</si>
  <si>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</si>
  <si>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</si>
  <si>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</si>
  <si>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</si>
  <si>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</si>
  <si>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</si>
  <si>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</si>
  <si>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</si>
  <si>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</si>
  <si>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</si>
  <si>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</si>
  <si>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</si>
  <si>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</si>
  <si>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</si>
  <si>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</si>
  <si>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</si>
  <si>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</si>
  <si>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</si>
  <si>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</si>
  <si>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</si>
  <si>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</si>
  <si>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</si>
  <si>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</si>
  <si>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</si>
  <si>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</si>
  <si>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</si>
  <si>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</si>
  <si>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</si>
  <si>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</si>
  <si>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</si>
  <si>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</si>
  <si>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</si>
  <si>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</si>
  <si>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</si>
  <si>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</si>
  <si>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</si>
  <si>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</si>
  <si>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</si>
  <si>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</si>
  <si>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</si>
  <si>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</si>
  <si>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</si>
  <si>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</si>
  <si>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</si>
  <si>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</si>
  <si>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</si>
  <si>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</si>
  <si>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</si>
  <si>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</si>
  <si>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</si>
  <si>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</si>
  <si>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</si>
  <si>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</si>
  <si>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</si>
  <si>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</si>
  <si>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</si>
  <si>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</si>
  <si>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</si>
  <si>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</si>
  <si>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</si>
  <si>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</si>
  <si>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</si>
  <si>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</si>
  <si>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</si>
  <si>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</si>
  <si>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</si>
  <si>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</si>
  <si>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</si>
  <si>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</si>
  <si>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</si>
  <si>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</si>
  <si>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</si>
  <si>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</si>
  <si>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</si>
  <si>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</si>
  <si>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</si>
  <si>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</si>
  <si>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</si>
  <si>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</si>
  <si>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</si>
  <si>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</si>
  <si>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</si>
  <si>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</si>
  <si>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</si>
  <si>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</si>
  <si>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</si>
  <si>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</si>
  <si>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</si>
  <si>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</si>
  <si>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</si>
  <si>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</si>
  <si>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</si>
  <si>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</si>
  <si>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</si>
  <si>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</si>
  <si>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</si>
  <si>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</si>
  <si>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</si>
  <si>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</si>
  <si>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</si>
  <si>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</si>
  <si>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</si>
  <si>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</si>
  <si>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</si>
  <si>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</si>
  <si>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</si>
  <si>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</si>
  <si>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</si>
  <si>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</si>
  <si>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</si>
  <si>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</si>
  <si>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</si>
  <si>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</si>
  <si>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</si>
  <si>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</si>
  <si>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</si>
  <si>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</si>
  <si>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</si>
  <si>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</si>
  <si>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</si>
  <si>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</si>
  <si>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</si>
  <si>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</si>
  <si>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</si>
  <si>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</si>
  <si>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</si>
  <si>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</si>
  <si>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</si>
  <si>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</si>
  <si>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</si>
  <si>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</si>
  <si>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</si>
  <si>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</si>
  <si>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</si>
  <si>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</si>
  <si>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</si>
  <si>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</si>
  <si>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</si>
  <si>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</si>
  <si>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</si>
  <si>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</si>
  <si>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</si>
  <si>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</si>
  <si>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</si>
  <si>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</si>
  <si>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</si>
  <si>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</si>
  <si>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</si>
  <si>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</si>
  <si>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</si>
  <si>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</si>
  <si>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</si>
  <si>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</si>
  <si>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</si>
  <si>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</si>
  <si>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</si>
  <si>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</si>
  <si>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</si>
  <si>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</si>
  <si>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</si>
  <si>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</si>
  <si>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</si>
  <si>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</si>
  <si>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</si>
  <si>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</si>
  <si>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</si>
  <si>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</si>
  <si>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</si>
  <si>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</si>
  <si>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</si>
  <si>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</si>
  <si>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</si>
  <si>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</si>
  <si>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</si>
  <si>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</si>
  <si>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</si>
  <si>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</si>
  <si>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</si>
  <si>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</si>
  <si>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</si>
  <si>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</si>
  <si>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</si>
  <si>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</si>
  <si>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</si>
  <si>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</si>
  <si>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</si>
  <si>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</si>
  <si>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</si>
  <si>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</si>
  <si>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</si>
  <si>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</si>
  <si>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</si>
  <si>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</si>
  <si>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</si>
  <si>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</si>
  <si>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</si>
  <si>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</si>
  <si>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</si>
  <si>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</si>
  <si>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</si>
  <si>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</si>
  <si>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</si>
  <si>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</si>
  <si>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</si>
  <si>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</si>
  <si>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</si>
  <si>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</si>
  <si>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</si>
  <si>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</si>
  <si>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</si>
  <si>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</si>
  <si>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</si>
  <si>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</si>
  <si>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</si>
  <si>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</si>
  <si>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</si>
  <si>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</si>
  <si>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</si>
  <si>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</si>
  <si>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</si>
  <si>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</si>
  <si>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</si>
  <si>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</si>
  <si>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</si>
  <si>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</si>
  <si>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</si>
  <si>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</si>
  <si>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</si>
  <si>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</si>
  <si>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</si>
  <si>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</si>
  <si>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</si>
  <si>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</si>
  <si>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</si>
  <si>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</si>
  <si>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</si>
  <si>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</si>
  <si>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</si>
  <si>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</si>
  <si>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</si>
  <si>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</si>
  <si>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</si>
  <si>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</si>
  <si>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</si>
  <si>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</si>
  <si>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</si>
  <si>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</si>
  <si>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</si>
  <si>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</si>
  <si>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</si>
  <si>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</si>
  <si>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</si>
  <si>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</si>
  <si>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</si>
  <si>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</si>
  <si>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</si>
  <si>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</si>
  <si>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</si>
  <si>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</si>
  <si>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</si>
  <si>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</si>
  <si>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</si>
  <si>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</si>
  <si>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</si>
  <si>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</si>
  <si>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</si>
  <si>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</si>
  <si>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</si>
  <si>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</si>
  <si>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</si>
  <si>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</si>
  <si>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</si>
  <si>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</si>
  <si>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</si>
  <si>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</si>
  <si>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</si>
  <si>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</si>
  <si>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</si>
  <si>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</si>
  <si>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</si>
  <si>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</si>
  <si>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</si>
  <si>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</si>
  <si>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</si>
  <si>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</si>
  <si>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</si>
  <si>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</si>
  <si>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</si>
  <si>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</si>
  <si>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</si>
  <si>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</si>
  <si>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</si>
  <si>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</si>
  <si>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</si>
  <si>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</si>
  <si>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</si>
  <si>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</si>
  <si>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</si>
  <si>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</si>
  <si>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</si>
  <si>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</si>
  <si>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</si>
  <si>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</si>
  <si>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</si>
  <si>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</si>
  <si>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</si>
  <si>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</si>
  <si>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</si>
  <si>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</si>
  <si>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</si>
  <si>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</si>
  <si>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</si>
  <si>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</si>
  <si>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</si>
  <si>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</si>
  <si>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</si>
  <si>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</si>
  <si>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</si>
  <si>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</si>
  <si>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</si>
  <si>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</si>
  <si>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</si>
  <si>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</si>
  <si>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</si>
  <si>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</si>
  <si>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</si>
  <si>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</si>
  <si>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</si>
  <si>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</si>
  <si>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</si>
  <si>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</si>
  <si>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</si>
  <si>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</si>
  <si>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</si>
  <si>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</si>
  <si>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</si>
  <si>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</si>
  <si>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</si>
  <si>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</si>
  <si>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</si>
  <si>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</si>
  <si>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</si>
  <si>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</si>
  <si>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</si>
  <si>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</si>
  <si>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</si>
  <si>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</si>
  <si>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</si>
  <si>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</si>
  <si>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</si>
  <si>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</si>
  <si>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</si>
  <si>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</si>
  <si>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</si>
  <si>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</si>
  <si>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</si>
  <si>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</si>
  <si>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</si>
  <si>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</si>
  <si>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</si>
  <si>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</si>
  <si>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</si>
  <si>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</si>
  <si>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</si>
  <si>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</si>
  <si>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</si>
  <si>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</si>
  <si>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</si>
  <si>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</si>
  <si>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</si>
  <si>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</si>
  <si>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</si>
  <si>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</si>
  <si>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</si>
  <si>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</si>
  <si>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</si>
  <si>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</si>
  <si>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</si>
  <si>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</si>
  <si>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</si>
  <si>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</si>
  <si>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</si>
  <si>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</si>
  <si>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</si>
  <si>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</si>
  <si>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</si>
  <si>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</si>
  <si>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</si>
  <si>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</si>
  <si>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</si>
  <si>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</si>
  <si>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</si>
  <si>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</si>
  <si>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</si>
  <si>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</si>
  <si>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</si>
  <si>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</si>
  <si>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</si>
  <si>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</si>
  <si>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</si>
  <si>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</si>
  <si>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</si>
  <si>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</si>
  <si>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</si>
  <si>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</si>
  <si>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</si>
  <si>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</si>
  <si>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</si>
  <si>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</si>
  <si>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</si>
  <si>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</si>
  <si>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</si>
  <si>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</si>
  <si>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</si>
  <si>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</si>
  <si>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</si>
  <si>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</si>
  <si>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</si>
  <si>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</si>
  <si>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</si>
  <si>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</si>
  <si>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</si>
  <si>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</si>
  <si>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</si>
  <si>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</si>
  <si>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</si>
  <si>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</si>
  <si>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</si>
  <si>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</si>
  <si>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</si>
  <si>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</si>
  <si>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</si>
  <si>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</si>
  <si>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</si>
  <si>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</si>
  <si>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</si>
  <si>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</si>
  <si>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</si>
  <si>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</si>
  <si>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</si>
  <si>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</si>
  <si>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</si>
  <si>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</si>
  <si>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</si>
  <si>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</si>
  <si>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</si>
  <si>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</si>
  <si>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</si>
  <si>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</si>
  <si>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</si>
  <si>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</si>
  <si>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</si>
  <si>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</si>
  <si>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</si>
  <si>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</si>
  <si>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</si>
  <si>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</si>
  <si>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</si>
  <si>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</si>
  <si>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</si>
  <si>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</si>
  <si>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</si>
  <si>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</si>
  <si>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</si>
  <si>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</si>
  <si>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</si>
  <si>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</si>
  <si>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</si>
  <si>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</si>
  <si>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</si>
  <si>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</si>
  <si>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</si>
  <si>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</si>
  <si>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</si>
  <si>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</si>
  <si>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</si>
  <si>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</si>
  <si>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</si>
  <si>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</si>
  <si>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</si>
  <si>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</si>
  <si>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</si>
  <si>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</si>
  <si>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</si>
  <si>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</si>
  <si>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</si>
  <si>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</si>
  <si>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</si>
  <si>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</si>
  <si>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</si>
  <si>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</si>
  <si>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</si>
  <si>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</si>
  <si>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</si>
  <si>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</si>
  <si>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</si>
  <si>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</si>
  <si>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</si>
  <si>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</si>
  <si>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</si>
  <si>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</si>
  <si>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</si>
  <si>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</si>
  <si>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</si>
  <si>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</si>
  <si>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</si>
  <si>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</si>
  <si>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</si>
  <si>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</si>
  <si>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</si>
  <si>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</si>
  <si>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</si>
  <si>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</si>
  <si>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</si>
  <si>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</si>
  <si>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</si>
  <si>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</si>
  <si>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</si>
  <si>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</si>
  <si>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</si>
  <si>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</si>
  <si>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</si>
  <si>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</si>
  <si>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</si>
  <si>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</si>
  <si>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</si>
  <si>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</si>
  <si>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</si>
  <si>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</si>
  <si>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</si>
  <si>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</si>
  <si>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</si>
  <si>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</si>
  <si>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</si>
  <si>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</si>
  <si>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</si>
  <si>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</si>
  <si>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</si>
  <si>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</si>
  <si>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</si>
  <si>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</si>
  <si>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</si>
  <si>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</si>
  <si>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</si>
  <si>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</si>
  <si>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</si>
  <si>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</si>
  <si>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</si>
  <si>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</si>
  <si>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</si>
  <si>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</si>
  <si>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</si>
  <si>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</si>
  <si>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</si>
  <si>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</si>
  <si>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</si>
  <si>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</si>
  <si>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</si>
  <si>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</si>
  <si>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</si>
  <si>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</si>
  <si>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</si>
  <si>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</si>
  <si>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</si>
  <si>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</si>
  <si>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</si>
  <si>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</si>
  <si>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</si>
  <si>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</si>
  <si>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</si>
  <si>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</si>
  <si>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</si>
  <si>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</si>
  <si>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</si>
  <si>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</si>
  <si>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</si>
  <si>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</si>
  <si>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</si>
  <si>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</si>
  <si>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</si>
  <si>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</si>
  <si>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</si>
  <si>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</si>
  <si>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</si>
  <si>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</si>
  <si>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</si>
  <si>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</si>
  <si>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</si>
  <si>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</si>
  <si>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</si>
  <si>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</si>
  <si>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</si>
  <si>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</si>
  <si>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</si>
  <si>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</si>
  <si>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</si>
  <si>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</si>
  <si>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</si>
  <si>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</si>
  <si>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</si>
  <si>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</si>
  <si>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</si>
  <si>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</si>
  <si>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</si>
  <si>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</si>
  <si>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</si>
  <si>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</si>
  <si>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</si>
  <si>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</si>
  <si>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</si>
  <si>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</si>
  <si>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</si>
  <si>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</si>
  <si>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</si>
  <si>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</si>
  <si>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</si>
  <si>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</si>
  <si>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</si>
  <si>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</si>
  <si>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</si>
  <si>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</si>
  <si>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</si>
  <si>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</si>
  <si>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</si>
  <si>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</si>
  <si>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</si>
  <si>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</si>
  <si>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</si>
  <si>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</si>
  <si>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</si>
  <si>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</si>
  <si>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</si>
  <si>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</si>
  <si>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</si>
  <si>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</si>
  <si>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</si>
  <si>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</si>
  <si>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</si>
  <si>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</si>
  <si>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</si>
  <si>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</si>
  <si>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</si>
  <si>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</si>
  <si>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</si>
  <si>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</si>
  <si>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</si>
  <si>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</si>
  <si>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</si>
  <si>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</si>
  <si>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</si>
  <si>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</si>
  <si>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</si>
  <si>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</si>
  <si>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</si>
  <si>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</si>
  <si>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</si>
  <si>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</si>
  <si>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</si>
  <si>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</si>
  <si>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</si>
  <si>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</si>
  <si>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</si>
  <si>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</si>
  <si>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</si>
  <si>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</si>
  <si>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</si>
  <si>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</si>
  <si>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</si>
  <si>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</si>
  <si>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</si>
  <si>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</si>
  <si>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</si>
  <si>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</si>
  <si>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</si>
  <si>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</si>
  <si>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</si>
  <si>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</si>
  <si>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</si>
  <si>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</si>
  <si>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</si>
  <si>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</si>
  <si>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</si>
  <si>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</si>
  <si>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</si>
  <si>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</si>
  <si>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</si>
  <si>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</si>
  <si>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</si>
  <si>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</si>
  <si>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</si>
  <si>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</si>
  <si>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</si>
  <si>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</si>
  <si>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</si>
  <si>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</si>
  <si>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</si>
  <si>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</si>
  <si>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</si>
  <si>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</si>
  <si>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</si>
  <si>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</si>
  <si>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</si>
  <si>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</si>
  <si>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</si>
  <si>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</si>
  <si>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</si>
  <si>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</si>
  <si>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</si>
  <si>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</si>
  <si>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</si>
  <si>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</si>
  <si>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</si>
  <si>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</si>
  <si>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</si>
  <si>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</si>
  <si>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</si>
  <si>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</si>
  <si>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</si>
  <si>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</si>
  <si>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</si>
  <si>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</si>
  <si>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</si>
  <si>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</si>
  <si>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</si>
  <si>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</si>
  <si>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</si>
  <si>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</si>
  <si>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</si>
  <si>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</si>
  <si>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</si>
  <si>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</si>
  <si>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</si>
  <si>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</si>
  <si>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</si>
  <si>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</si>
  <si>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</si>
  <si>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</si>
  <si>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</si>
  <si>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</si>
  <si>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</si>
  <si>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</si>
  <si>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</si>
  <si>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</si>
  <si>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</si>
  <si>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</si>
  <si>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</si>
  <si>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</si>
  <si>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</si>
  <si>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</si>
  <si>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</si>
  <si>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</si>
  <si>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</si>
  <si>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</si>
  <si>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</si>
  <si>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</si>
  <si>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</si>
  <si>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</si>
  <si>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</si>
  <si>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</si>
  <si>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</si>
  <si>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</si>
  <si>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</si>
  <si>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</si>
  <si>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</si>
  <si>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</si>
  <si>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</si>
  <si>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</si>
  <si>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</si>
  <si>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</si>
  <si>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</si>
  <si>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</si>
  <si>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</si>
  <si>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</si>
  <si>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</si>
  <si>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</si>
  <si>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</si>
  <si>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</si>
  <si>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</si>
  <si>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</si>
  <si>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</si>
  <si>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</si>
  <si>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</si>
  <si>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</si>
  <si>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</si>
  <si>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</si>
  <si>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</si>
  <si>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</si>
  <si>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</si>
  <si>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</si>
  <si>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</si>
  <si>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</si>
  <si>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</si>
  <si>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</si>
  <si>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</si>
  <si>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</si>
  <si>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</si>
  <si>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</si>
  <si>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</si>
  <si>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</si>
  <si>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</si>
  <si>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</si>
  <si>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</si>
  <si>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</si>
  <si>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</si>
  <si>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</si>
  <si>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</si>
  <si>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</si>
  <si>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</si>
  <si>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</si>
  <si>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</si>
  <si>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</si>
  <si>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</si>
  <si>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</si>
  <si>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</si>
  <si>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</si>
  <si>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</si>
  <si>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</si>
  <si>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</si>
  <si>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</si>
  <si>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</si>
  <si>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</si>
  <si>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</si>
  <si>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</si>
  <si>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</si>
  <si>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</si>
  <si>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</si>
  <si>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</si>
  <si>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</si>
  <si>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</si>
  <si>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</si>
  <si>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</si>
  <si>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</si>
  <si>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</si>
  <si>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</si>
  <si>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</si>
  <si>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</si>
  <si>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</si>
  <si>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</si>
  <si>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</si>
  <si>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</si>
  <si>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</si>
  <si>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</si>
  <si>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</si>
  <si>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</si>
  <si>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</si>
  <si>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</si>
  <si>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</si>
  <si>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</si>
  <si>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</si>
  <si>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</si>
  <si>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</si>
  <si>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</si>
  <si>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</si>
  <si>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</si>
  <si>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</si>
  <si>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</si>
  <si>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</si>
  <si>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</si>
  <si>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</si>
  <si>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</si>
  <si>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</si>
  <si>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</si>
  <si>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</si>
  <si>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</si>
  <si>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</si>
  <si>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</si>
  <si>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</si>
  <si>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</si>
  <si>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</si>
  <si>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</si>
  <si>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</si>
  <si>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</si>
  <si>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</si>
  <si>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</si>
  <si>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</si>
  <si>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</si>
  <si>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</si>
  <si>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</si>
  <si>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</si>
  <si>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</si>
  <si>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</si>
  <si>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</si>
  <si>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</si>
  <si>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</si>
  <si>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</si>
  <si>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</si>
  <si>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</si>
  <si>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</si>
  <si>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</si>
  <si>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</si>
  <si>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</si>
  <si>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</si>
  <si>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</si>
  <si>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</si>
  <si>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</si>
  <si>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</si>
  <si>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</si>
  <si>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</si>
  <si>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</si>
  <si>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</si>
  <si>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</si>
  <si>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</si>
  <si>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</si>
  <si>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</si>
  <si>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</si>
  <si>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</si>
  <si>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</si>
  <si>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</si>
  <si>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</si>
  <si>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</si>
  <si>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</si>
  <si>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</si>
  <si>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</si>
  <si>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</si>
  <si>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</si>
  <si>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</si>
  <si>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</si>
  <si>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</si>
  <si>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</si>
  <si>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</si>
  <si>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</si>
  <si>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</si>
  <si>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</si>
  <si>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</si>
  <si>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</si>
  <si>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</si>
  <si>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</si>
  <si>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</si>
  <si>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</si>
  <si>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</si>
  <si>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</si>
  <si>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</si>
  <si>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</si>
  <si>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</si>
  <si>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</si>
  <si>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</si>
  <si>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</si>
  <si>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</si>
  <si>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</si>
  <si>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</si>
  <si>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</si>
  <si>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</si>
  <si>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</si>
  <si>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</si>
  <si>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</si>
  <si>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</si>
  <si>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</si>
  <si>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</si>
  <si>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</si>
  <si>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</si>
  <si>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</si>
  <si>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</si>
  <si>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</si>
  <si>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</si>
  <si>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</si>
  <si>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</si>
  <si>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</si>
  <si>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</si>
  <si>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</si>
  <si>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</si>
  <si>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</si>
  <si>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</si>
  <si>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</si>
  <si>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</si>
  <si>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</si>
  <si>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</si>
  <si>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</si>
  <si>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</si>
  <si>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</si>
  <si>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</si>
  <si>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</si>
  <si>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</si>
  <si>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</si>
  <si>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</si>
  <si>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</si>
  <si>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</si>
  <si>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</si>
  <si>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</si>
  <si>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</si>
  <si>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</si>
  <si>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</si>
  <si>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</si>
  <si>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</si>
  <si>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</si>
  <si>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</si>
  <si>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</si>
  <si>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</si>
  <si>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</si>
  <si>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</si>
  <si>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</si>
  <si>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</si>
  <si>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</si>
  <si>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</si>
  <si>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</si>
  <si>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</si>
  <si>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</si>
  <si>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</si>
  <si>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</si>
  <si>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</si>
  <si>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</si>
  <si>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</si>
  <si>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</si>
  <si>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</si>
  <si>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</si>
  <si>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</si>
  <si>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</si>
  <si>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</si>
  <si>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</si>
  <si>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</si>
  <si>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</si>
  <si>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</si>
  <si>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</si>
  <si>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</si>
  <si>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</si>
  <si>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</si>
  <si>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</si>
  <si>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</si>
  <si>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</si>
  <si>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</si>
  <si>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</si>
  <si>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</si>
  <si>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</si>
  <si>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</si>
  <si>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</si>
  <si>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</si>
  <si>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</si>
  <si>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</si>
  <si>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</si>
  <si>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</si>
  <si>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</si>
  <si>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</si>
  <si>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</si>
  <si>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</si>
  <si>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</si>
  <si>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</si>
  <si>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</si>
  <si>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</si>
  <si>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</si>
  <si>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</si>
  <si>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</si>
  <si>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</si>
  <si>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</si>
  <si>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</si>
  <si>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</si>
  <si>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</si>
  <si>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</si>
  <si>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</si>
  <si>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</si>
  <si>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</si>
  <si>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</si>
  <si>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</si>
  <si>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</si>
  <si>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</si>
  <si>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</si>
  <si>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</si>
  <si>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</si>
  <si>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</si>
  <si>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</si>
  <si>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</si>
  <si>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</si>
  <si>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</si>
  <si>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</si>
  <si>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</si>
  <si>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</si>
  <si>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</si>
  <si>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</si>
  <si>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</si>
  <si>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</si>
  <si>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</si>
  <si>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</si>
  <si>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</si>
  <si>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</si>
  <si>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</si>
  <si>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</si>
  <si>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</si>
  <si>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</si>
  <si>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</si>
  <si>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</si>
  <si>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</si>
  <si>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</si>
  <si>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</si>
  <si>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</si>
  <si>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</si>
  <si>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</si>
  <si>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</si>
  <si>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</si>
  <si>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</si>
  <si>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</si>
  <si>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</si>
  <si>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</si>
  <si>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</si>
  <si>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</si>
  <si>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</si>
  <si>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</si>
  <si>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</si>
  <si>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</si>
  <si>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</si>
  <si>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</si>
  <si>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</si>
  <si>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</si>
  <si>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</si>
  <si>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</si>
  <si>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</si>
  <si>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</si>
  <si>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</si>
  <si>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</si>
  <si>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</si>
  <si>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</si>
  <si>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</si>
  <si>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</si>
  <si>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</si>
  <si>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</si>
  <si>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</si>
  <si>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</si>
  <si>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</si>
  <si>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</si>
  <si>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</si>
  <si>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</si>
  <si>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</si>
  <si>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</si>
  <si>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</si>
  <si>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</si>
  <si>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</si>
  <si>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</si>
  <si>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</si>
  <si>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</si>
  <si>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</si>
  <si>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</si>
  <si>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</si>
  <si>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</si>
  <si>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</si>
  <si>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</si>
  <si>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</si>
  <si>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</si>
  <si>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</si>
  <si>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</si>
  <si>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</si>
  <si>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</si>
  <si>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</si>
  <si>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</si>
  <si>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</si>
  <si>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</si>
  <si>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</si>
  <si>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</si>
  <si>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</si>
  <si>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</si>
  <si>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</si>
  <si>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</si>
  <si>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</si>
  <si>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</si>
  <si>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</si>
  <si>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</si>
  <si>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</si>
  <si>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</si>
  <si>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</si>
  <si>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</si>
  <si>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</si>
  <si>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</si>
  <si>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</si>
  <si>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</si>
  <si>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</si>
  <si>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</si>
  <si>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</si>
  <si>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</si>
  <si>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</si>
  <si>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</si>
  <si>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</si>
  <si>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</si>
  <si>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</si>
  <si>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</si>
  <si>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</si>
  <si>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</si>
  <si>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</si>
  <si>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</si>
  <si>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</si>
  <si>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</si>
  <si>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</si>
  <si>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</si>
  <si>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</si>
  <si>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</si>
  <si>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</si>
  <si>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</si>
  <si>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</si>
  <si>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</si>
  <si>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</si>
  <si>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</si>
  <si>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</si>
  <si>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</si>
  <si>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</si>
  <si>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</si>
  <si>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</si>
  <si>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</si>
  <si>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</si>
  <si>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</si>
  <si>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</si>
  <si>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</si>
  <si>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</si>
  <si>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</si>
  <si>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</si>
  <si>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</si>
  <si>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</si>
  <si>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</si>
  <si>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</si>
  <si>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</si>
  <si>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</si>
  <si>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</si>
  <si>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</si>
  <si>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</si>
  <si>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</si>
  <si>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</si>
  <si>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</si>
  <si>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</si>
  <si>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</si>
  <si>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</si>
  <si>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</si>
  <si>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</si>
  <si>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</si>
  <si>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</si>
  <si>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</si>
  <si>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</si>
  <si>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</si>
  <si>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</si>
  <si>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</si>
  <si>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</si>
  <si>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</si>
  <si>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</si>
  <si>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</si>
  <si>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</si>
  <si>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</si>
  <si>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</si>
  <si>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</si>
  <si>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</si>
  <si>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</si>
  <si>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</si>
  <si>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</si>
  <si>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</si>
  <si>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</si>
  <si>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</si>
  <si>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</si>
  <si>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</si>
  <si>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</si>
  <si>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</si>
  <si>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</si>
  <si>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</si>
  <si>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</si>
  <si>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</si>
  <si>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</si>
  <si>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</si>
  <si>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</si>
  <si>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</si>
  <si>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</si>
  <si>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</si>
  <si>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</si>
  <si>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</si>
  <si>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</si>
  <si>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</si>
  <si>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</si>
  <si>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</si>
  <si>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</si>
  <si>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</si>
  <si>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</si>
  <si>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</si>
  <si>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</si>
  <si>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</si>
  <si>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</si>
  <si>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</si>
  <si>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</si>
  <si>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</si>
  <si>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</si>
  <si>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</si>
  <si>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</si>
  <si>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</si>
  <si>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</si>
  <si>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</si>
  <si>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</si>
  <si>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</si>
  <si>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</si>
  <si>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</si>
  <si>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</si>
  <si>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</si>
  <si>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</si>
  <si>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</si>
  <si>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</si>
  <si>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</si>
  <si>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</si>
  <si>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</si>
  <si>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</si>
  <si>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</si>
  <si>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</si>
  <si>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</si>
  <si>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</si>
  <si>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</si>
  <si>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</si>
  <si>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</si>
  <si>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</si>
  <si>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</si>
  <si>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</si>
  <si>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</si>
  <si>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</si>
  <si>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</si>
  <si>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</si>
  <si>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</si>
  <si>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</si>
  <si>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</si>
  <si>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</si>
  <si>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</si>
  <si>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</si>
  <si>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</si>
  <si>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</si>
  <si>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</si>
  <si>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</si>
  <si>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</si>
  <si>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</si>
  <si>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</si>
  <si>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</si>
  <si>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</si>
  <si>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</si>
  <si>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</si>
  <si>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</si>
  <si>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</si>
  <si>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</si>
  <si>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</si>
  <si>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</si>
  <si>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</si>
  <si>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</si>
  <si>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</si>
  <si>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</si>
  <si>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</si>
  <si>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</si>
  <si>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</si>
  <si>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</si>
  <si>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</si>
  <si>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</si>
  <si>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</si>
  <si>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</si>
  <si>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</si>
  <si>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</si>
  <si>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</si>
  <si>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</si>
  <si>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</si>
  <si>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</si>
  <si>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</si>
  <si>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</si>
  <si>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</si>
  <si>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</si>
  <si>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</si>
  <si>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</si>
  <si>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</si>
  <si>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</si>
  <si>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</si>
  <si>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</si>
  <si>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</si>
  <si>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</si>
  <si>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</si>
  <si>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</si>
  <si>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</si>
  <si>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</si>
  <si>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</si>
  <si>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</si>
  <si>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</si>
  <si>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</si>
  <si>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</si>
  <si>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</si>
  <si>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</si>
  <si>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</si>
  <si>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</si>
  <si>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</si>
  <si>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</si>
  <si>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</si>
  <si>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</si>
  <si>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</si>
  <si>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</si>
  <si>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</si>
  <si>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</si>
  <si>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</si>
  <si>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</si>
  <si>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</si>
  <si>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</si>
  <si>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</si>
  <si>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</si>
  <si>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</si>
  <si>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</si>
  <si>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</si>
  <si>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</si>
  <si>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</si>
  <si>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</si>
  <si>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</si>
  <si>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</si>
  <si>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</si>
  <si>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</si>
  <si>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</si>
  <si>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</si>
  <si>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</si>
  <si>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</si>
  <si>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</si>
  <si>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</si>
  <si>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</si>
  <si>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</si>
  <si>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</si>
  <si>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</si>
  <si>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</si>
  <si>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</si>
  <si>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</si>
  <si>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</si>
  <si>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</si>
  <si>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</si>
  <si>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</si>
  <si>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</si>
  <si>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</si>
  <si>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</si>
  <si>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</si>
  <si>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</si>
  <si>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</si>
  <si>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</si>
  <si>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</si>
  <si>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</si>
  <si>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</si>
  <si>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</si>
  <si>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</si>
  <si>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</si>
  <si>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</si>
  <si>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</si>
  <si>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</si>
  <si>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</si>
  <si>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</si>
  <si>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</si>
  <si>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</si>
  <si>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</si>
  <si>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</si>
  <si>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</si>
  <si>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</si>
  <si>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</si>
  <si>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</si>
  <si>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</si>
  <si>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</si>
  <si>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</si>
  <si>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</si>
  <si>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</si>
  <si>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</si>
  <si>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</si>
  <si>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</si>
  <si>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</si>
  <si>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</si>
  <si>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</si>
  <si>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</si>
  <si>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</si>
  <si>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</si>
  <si>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</si>
  <si>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</si>
  <si>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</si>
  <si>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</si>
  <si>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</si>
  <si>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</si>
  <si>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</si>
  <si>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</si>
  <si>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</si>
  <si>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</si>
  <si>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</si>
  <si>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</si>
  <si>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</si>
  <si>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</si>
  <si>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</si>
  <si>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</si>
  <si>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</si>
  <si>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</si>
  <si>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</si>
  <si>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</si>
  <si>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</si>
  <si>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</si>
  <si>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</si>
  <si>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</si>
  <si>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</si>
  <si>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</si>
  <si>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</si>
  <si>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</si>
  <si>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</si>
  <si>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</si>
  <si>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</si>
  <si>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</si>
  <si>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</si>
  <si>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</si>
  <si>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</si>
  <si>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</si>
  <si>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</si>
  <si>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</si>
  <si>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</si>
  <si>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</si>
  <si>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</si>
  <si>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</si>
  <si>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</si>
  <si>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</si>
  <si>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</si>
  <si>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</si>
  <si>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</si>
  <si>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</si>
  <si>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</si>
  <si>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</si>
  <si>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</si>
  <si>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</si>
  <si>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</si>
  <si>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</si>
  <si>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</si>
  <si>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</si>
  <si>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</si>
  <si>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</si>
  <si>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</si>
  <si>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</si>
  <si>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</si>
  <si>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</si>
  <si>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</si>
  <si>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</si>
  <si>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</si>
  <si>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</si>
  <si>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</si>
  <si>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</si>
  <si>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</si>
  <si>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</si>
  <si>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</si>
  <si>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</si>
  <si>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</si>
  <si>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</si>
  <si>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</si>
  <si>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</si>
  <si>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</si>
  <si>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</si>
  <si>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</si>
  <si>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</si>
  <si>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</si>
  <si>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</si>
  <si>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</si>
  <si>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</si>
  <si>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</si>
  <si>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</si>
  <si>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</si>
  <si>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</si>
  <si>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</si>
  <si>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</si>
  <si>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</si>
  <si>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</si>
  <si>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</si>
  <si>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</si>
  <si>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</si>
  <si>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</si>
  <si>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</si>
  <si>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</si>
  <si>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</si>
  <si>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</si>
  <si>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</si>
  <si>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</si>
  <si>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</si>
  <si>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</si>
  <si>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</si>
  <si>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</si>
  <si>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</si>
  <si>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</si>
  <si>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</si>
  <si>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</si>
  <si>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</si>
  <si>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</si>
  <si>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</si>
  <si>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</si>
  <si>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</si>
  <si>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</si>
  <si>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</si>
  <si>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</si>
  <si>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</si>
  <si>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</si>
  <si>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</si>
  <si>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</si>
  <si>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</si>
  <si>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</si>
  <si>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</si>
  <si>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</si>
  <si>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</si>
  <si>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</si>
  <si>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</si>
  <si>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</si>
  <si>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</si>
  <si>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</si>
  <si>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</si>
  <si>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</si>
  <si>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</si>
  <si>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</si>
  <si>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</si>
  <si>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</si>
  <si>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</si>
  <si>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</si>
  <si>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</si>
  <si>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</si>
  <si>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</si>
  <si>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</si>
  <si>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</si>
  <si>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</si>
  <si>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</si>
  <si>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</si>
  <si>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</si>
  <si>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</si>
  <si>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</si>
  <si>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</si>
  <si>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</si>
  <si>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</si>
  <si>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</si>
  <si>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</si>
  <si>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</si>
  <si>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</si>
  <si>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</si>
  <si>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</si>
  <si>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</si>
  <si>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</si>
  <si>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</si>
  <si>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</si>
  <si>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</si>
  <si>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</si>
  <si>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</si>
  <si>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</si>
  <si>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</si>
  <si>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</si>
  <si>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</si>
  <si>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</si>
  <si>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</si>
  <si>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</si>
  <si>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</si>
  <si>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</si>
  <si>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</si>
  <si>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</si>
  <si>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</si>
  <si>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</si>
  <si>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</si>
  <si>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</si>
  <si>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</si>
  <si>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</si>
  <si>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</si>
  <si>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</si>
  <si>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</si>
  <si>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</si>
  <si>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</si>
  <si>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</si>
  <si>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</si>
  <si>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</si>
  <si>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</si>
  <si>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</si>
  <si>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</si>
  <si>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</si>
  <si>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</si>
  <si>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</si>
  <si>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</si>
  <si>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</si>
  <si>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</si>
  <si>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</si>
  <si>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</si>
  <si>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</si>
  <si>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</si>
  <si>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</si>
  <si>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</si>
  <si>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</si>
  <si>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</si>
  <si>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</si>
  <si>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</si>
  <si>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</si>
  <si>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</si>
  <si>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</si>
  <si>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</si>
  <si>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</si>
  <si>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</si>
  <si>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</si>
  <si>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</si>
  <si>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</si>
  <si>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</si>
  <si>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</si>
  <si>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</si>
  <si>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</si>
  <si>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</si>
  <si>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</si>
  <si>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</si>
  <si>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</si>
  <si>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</si>
  <si>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</si>
  <si>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</si>
  <si>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</si>
  <si>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</si>
  <si>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</si>
  <si>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</si>
  <si>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</si>
  <si>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</si>
  <si>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</si>
  <si>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</si>
  <si>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</si>
  <si>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</si>
  <si>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</si>
  <si>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</si>
  <si>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</si>
  <si>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</si>
  <si>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</si>
  <si>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</si>
  <si>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</si>
  <si>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</si>
  <si>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</si>
  <si>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</si>
  <si>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</si>
  <si>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</si>
  <si>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</si>
  <si>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</si>
  <si>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</si>
  <si>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</si>
  <si>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</si>
  <si>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</si>
  <si>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</si>
  <si>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</si>
  <si>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</si>
  <si>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</si>
  <si>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</si>
  <si>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</si>
  <si>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</si>
  <si>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</si>
  <si>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</si>
  <si>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</si>
  <si>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</si>
  <si>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</si>
  <si>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</si>
  <si>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</si>
  <si>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</si>
  <si>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</si>
  <si>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</si>
  <si>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</si>
  <si>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</si>
  <si>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</si>
  <si>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</si>
  <si>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</si>
  <si>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</si>
  <si>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</si>
  <si>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</si>
  <si>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</si>
  <si>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</si>
  <si>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</si>
  <si>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</si>
  <si>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</si>
  <si>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</si>
  <si>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</si>
  <si>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</si>
  <si>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</si>
  <si>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</si>
  <si>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</si>
  <si>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</si>
  <si>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</si>
  <si>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</si>
  <si>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</si>
  <si>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</si>
  <si>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</si>
  <si>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</si>
  <si>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</si>
  <si>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</si>
  <si>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</si>
  <si>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</si>
  <si>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</si>
  <si>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</si>
  <si>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</si>
  <si>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</si>
  <si>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</si>
  <si>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</si>
  <si>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</si>
  <si>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</si>
  <si>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</si>
  <si>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</si>
  <si>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</si>
  <si>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</si>
  <si>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</si>
  <si>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</si>
  <si>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</si>
  <si>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</si>
  <si>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</si>
  <si>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</si>
  <si>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</si>
  <si>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</si>
  <si>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</si>
  <si>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</si>
  <si>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</si>
  <si>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</si>
  <si>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</si>
  <si>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</si>
  <si>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</si>
  <si>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</si>
  <si>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</si>
  <si>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</si>
  <si>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</si>
  <si>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</si>
  <si>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</si>
  <si>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</si>
  <si>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</si>
  <si>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</si>
  <si>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</si>
  <si>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</si>
  <si>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</si>
  <si>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</si>
  <si>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</si>
  <si>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</si>
  <si>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</si>
  <si>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</si>
  <si>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</si>
  <si>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</si>
  <si>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</si>
  <si>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</si>
  <si>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</si>
  <si>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</si>
  <si>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</si>
  <si>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</si>
  <si>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</si>
  <si>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</si>
  <si>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</si>
  <si>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</si>
  <si>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</si>
  <si>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</si>
  <si>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</si>
  <si>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</si>
  <si>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</si>
  <si>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</si>
  <si>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</si>
  <si>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</si>
  <si>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</si>
  <si>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</si>
  <si>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</si>
  <si>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</si>
  <si>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</si>
  <si>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</si>
  <si>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</si>
  <si>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</si>
  <si>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</si>
  <si>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</si>
  <si>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</si>
  <si>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</si>
  <si>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</si>
  <si>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</si>
  <si>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</si>
  <si>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</si>
  <si>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</si>
  <si>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</si>
  <si>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</si>
  <si>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</si>
  <si>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</si>
  <si>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</si>
  <si>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</si>
  <si>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</si>
  <si>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</si>
  <si>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</si>
  <si>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</si>
  <si>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</si>
  <si>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</si>
  <si>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</si>
  <si>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</si>
  <si>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</si>
  <si>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</si>
  <si>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</si>
  <si>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</si>
  <si>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</si>
  <si>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</si>
  <si>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</si>
  <si>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</si>
  <si>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</si>
  <si>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</si>
  <si>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</si>
  <si>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</si>
  <si>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</si>
  <si>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</si>
  <si>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</si>
  <si>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</si>
  <si>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</si>
  <si>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</si>
  <si>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</si>
  <si>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</si>
  <si>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</si>
  <si>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</si>
  <si>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</si>
  <si>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</si>
  <si>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</si>
  <si>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</si>
  <si>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</si>
  <si>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</si>
  <si>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</si>
  <si>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</si>
  <si>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</si>
  <si>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</si>
  <si>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</si>
  <si>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</si>
  <si>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</si>
  <si>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</si>
  <si>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</si>
  <si>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</si>
  <si>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</si>
  <si>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</si>
  <si>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</si>
  <si>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</si>
  <si>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</si>
  <si>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</si>
  <si>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</si>
  <si>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</si>
  <si>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</si>
  <si>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</si>
  <si>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</si>
  <si>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</si>
  <si>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</si>
  <si>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</si>
  <si>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</si>
  <si>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</si>
  <si>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</si>
  <si>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</si>
  <si>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</si>
  <si>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</si>
  <si>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</si>
  <si>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</si>
  <si>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</si>
  <si>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</si>
  <si>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</si>
  <si>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</si>
  <si>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</si>
  <si>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</si>
  <si>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</si>
  <si>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</si>
  <si>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</si>
  <si>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</si>
  <si>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</si>
  <si>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</si>
  <si>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</si>
  <si>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</si>
  <si>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</si>
  <si>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</si>
  <si>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</si>
  <si>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</si>
  <si>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</si>
  <si>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</si>
  <si>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</si>
  <si>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</si>
  <si>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</si>
  <si>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</si>
  <si>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</si>
  <si>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</si>
  <si>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</si>
  <si>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</si>
  <si>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</si>
  <si>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</si>
  <si>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</si>
  <si>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</si>
  <si>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</si>
  <si>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</si>
  <si>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</si>
  <si>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</si>
  <si>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</si>
  <si>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</si>
  <si>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</si>
  <si>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</si>
  <si>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</si>
  <si>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</si>
  <si>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</si>
  <si>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</si>
  <si>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</si>
  <si>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</si>
  <si>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</si>
  <si>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</si>
  <si>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</si>
  <si>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</si>
  <si>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</si>
  <si>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</si>
  <si>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</si>
  <si>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</si>
  <si>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</si>
  <si>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</si>
  <si>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</si>
  <si>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</si>
  <si>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</si>
  <si>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</si>
  <si>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</si>
  <si>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</si>
  <si>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</si>
  <si>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</si>
  <si>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</si>
  <si>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</si>
  <si>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</si>
  <si>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</si>
  <si>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</si>
  <si>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</si>
  <si>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</si>
  <si>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</si>
  <si>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</si>
  <si>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</si>
  <si>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</si>
  <si>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</si>
  <si>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</si>
  <si>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</si>
  <si>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</si>
  <si>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</si>
  <si>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</si>
  <si>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</si>
  <si>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</si>
  <si>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</si>
  <si>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</si>
  <si>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</si>
  <si>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</si>
  <si>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</si>
  <si>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</si>
  <si>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</si>
  <si>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</si>
  <si>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</si>
  <si>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</si>
  <si>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</si>
  <si>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</si>
  <si>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</si>
  <si>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</si>
  <si>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</si>
  <si>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</si>
  <si>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</si>
  <si>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</si>
  <si>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</si>
  <si>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</si>
  <si>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</si>
  <si>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</si>
  <si>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</si>
  <si>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</si>
  <si>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</si>
  <si>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</si>
  <si>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</si>
  <si>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</si>
  <si>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</si>
  <si>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</si>
  <si>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</si>
  <si>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</si>
  <si>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</si>
  <si>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</si>
  <si>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</si>
  <si>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</si>
  <si>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</si>
  <si>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</si>
  <si>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</si>
  <si>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</si>
  <si>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</si>
  <si>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</si>
  <si>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</si>
  <si>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</si>
  <si>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</si>
  <si>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</si>
  <si>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</si>
  <si>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</si>
  <si>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</si>
  <si>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</si>
  <si>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</si>
  <si>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</si>
  <si>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</si>
  <si>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</si>
  <si>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</si>
  <si>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</si>
  <si>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</si>
  <si>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</si>
  <si>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</si>
  <si>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</si>
  <si>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</si>
  <si>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</si>
  <si>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</si>
  <si>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</si>
  <si>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</si>
  <si>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</si>
  <si>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</si>
  <si>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</si>
  <si>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</si>
  <si>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</si>
  <si>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</si>
  <si>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</si>
  <si>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</si>
  <si>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</si>
  <si>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</si>
  <si>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</si>
  <si>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</si>
  <si>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</si>
  <si>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</si>
  <si>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</si>
  <si>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</si>
  <si>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</si>
  <si>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</si>
  <si>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</si>
  <si>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</si>
  <si>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</si>
  <si>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</si>
  <si>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</si>
  <si>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</si>
  <si>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</si>
  <si>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</si>
  <si>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</si>
  <si>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</si>
  <si>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</si>
  <si>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</si>
  <si>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</si>
  <si>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</si>
  <si>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</si>
  <si>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</si>
  <si>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</si>
  <si>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</si>
  <si>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</si>
  <si>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</si>
  <si>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</si>
  <si>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</si>
  <si>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</si>
  <si>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</si>
  <si>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</si>
  <si>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</si>
  <si>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</si>
  <si>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</si>
  <si>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</si>
  <si>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</si>
  <si>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</si>
  <si>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</si>
  <si>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</si>
  <si>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</si>
  <si>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</si>
  <si>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</si>
  <si>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</si>
  <si>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</si>
  <si>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</si>
  <si>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</si>
  <si>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</si>
  <si>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</si>
  <si>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</si>
  <si>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</si>
  <si>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</si>
  <si>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</si>
  <si>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</si>
  <si>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</si>
  <si>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</si>
  <si>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</si>
  <si>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</si>
  <si>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</si>
  <si>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</si>
  <si>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</si>
  <si>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</si>
  <si>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</si>
  <si>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</si>
  <si>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</si>
  <si>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</si>
  <si>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</si>
  <si>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</si>
  <si>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</si>
  <si>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</si>
  <si>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</si>
  <si>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</si>
  <si>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</si>
  <si>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</si>
  <si>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</si>
  <si>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</si>
  <si>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</si>
  <si>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</si>
  <si>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</si>
  <si>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</si>
  <si>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</si>
  <si>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</si>
  <si>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</si>
  <si>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</si>
  <si>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</si>
  <si>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</si>
  <si>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</si>
  <si>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</si>
  <si>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</si>
  <si>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</si>
  <si>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</si>
  <si>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</si>
  <si>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</si>
  <si>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</si>
  <si>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</si>
  <si>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</si>
  <si>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</si>
  <si>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</si>
  <si>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</si>
  <si>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</si>
  <si>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</si>
  <si>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</si>
  <si>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</si>
  <si>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</si>
  <si>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</si>
  <si>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</si>
  <si>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</si>
  <si>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</si>
  <si>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</si>
  <si>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</si>
  <si>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</si>
  <si>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</si>
  <si>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</si>
  <si>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</si>
  <si>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</si>
  <si>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</si>
  <si>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</si>
  <si>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</si>
  <si>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</si>
  <si>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</si>
  <si>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</si>
  <si>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</si>
  <si>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</si>
  <si>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</si>
  <si>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</si>
  <si>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</si>
  <si>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</si>
  <si>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</si>
  <si>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</si>
  <si>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</si>
  <si>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</si>
  <si>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</si>
  <si>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</si>
  <si>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</si>
  <si>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</si>
  <si>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</si>
  <si>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</si>
  <si>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</si>
  <si>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</si>
  <si>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</si>
  <si>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</si>
  <si>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</si>
  <si>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</si>
  <si>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</si>
  <si>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</si>
  <si>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</si>
  <si>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</si>
  <si>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</si>
  <si>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</si>
  <si>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</si>
  <si>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</si>
  <si>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</si>
  <si>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</si>
  <si>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</si>
  <si>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</si>
  <si>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</si>
  <si>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</si>
  <si>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</si>
  <si>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</si>
  <si>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</si>
  <si>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</si>
  <si>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</si>
  <si>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</si>
  <si>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</si>
  <si>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</si>
  <si>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</si>
  <si>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</si>
  <si>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</si>
  <si>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</si>
  <si>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</si>
  <si>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</si>
  <si>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</si>
  <si>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</si>
  <si>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</si>
  <si>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</si>
  <si>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</si>
  <si>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</si>
  <si>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</si>
  <si>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</si>
  <si>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</si>
  <si>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</si>
  <si>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</si>
  <si>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</si>
  <si>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</si>
  <si>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</si>
  <si>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</si>
  <si>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</si>
  <si>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</si>
  <si>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</si>
  <si>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</si>
  <si>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</si>
  <si>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</si>
  <si>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</si>
  <si>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</si>
  <si>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</si>
  <si>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</si>
  <si>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</si>
  <si>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</si>
  <si>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</si>
  <si>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</si>
  <si>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</si>
  <si>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</si>
  <si>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</si>
  <si>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</si>
  <si>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</si>
  <si>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</si>
  <si>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</si>
  <si>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</si>
  <si>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</si>
  <si>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</si>
  <si>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</si>
  <si>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</si>
  <si>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</si>
  <si>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</si>
  <si>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</si>
  <si>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</si>
  <si>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</si>
  <si>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</si>
  <si>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</si>
  <si>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</si>
  <si>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</si>
  <si>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</si>
  <si>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</si>
  <si>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</si>
  <si>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</si>
  <si>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</si>
  <si>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</si>
  <si>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</si>
  <si>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</si>
  <si>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</si>
  <si>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</si>
  <si>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</si>
  <si>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</si>
  <si>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</si>
  <si>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</si>
  <si>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</si>
  <si>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</si>
  <si>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</si>
  <si>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</si>
  <si>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</si>
  <si>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</si>
  <si>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</si>
  <si>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</si>
  <si>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</si>
  <si>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</si>
  <si>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</si>
  <si>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</si>
  <si>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</si>
  <si>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</si>
  <si>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</si>
  <si>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</si>
  <si>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</si>
  <si>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</si>
  <si>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</si>
  <si>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</si>
  <si>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</si>
  <si>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</si>
  <si>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</si>
  <si>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</si>
  <si>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</si>
  <si>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</si>
  <si>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</si>
  <si>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</si>
  <si>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</si>
  <si>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</si>
  <si>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</si>
  <si>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</si>
  <si>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</si>
  <si>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</si>
  <si>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</si>
  <si>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</si>
  <si>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</si>
  <si>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</si>
  <si>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</si>
  <si>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</si>
  <si>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</si>
  <si>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</si>
  <si>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</si>
  <si>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</si>
  <si>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</si>
  <si>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</si>
  <si>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</si>
  <si>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</si>
  <si>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</si>
  <si>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</si>
  <si>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</si>
  <si>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</si>
  <si>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</si>
  <si>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</si>
  <si>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</si>
  <si>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</si>
  <si>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</si>
  <si>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</si>
  <si>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</si>
  <si>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</si>
  <si>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</si>
  <si>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</si>
  <si>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</si>
  <si>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</si>
  <si>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</si>
  <si>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</si>
  <si>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</si>
  <si>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</si>
  <si>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</si>
  <si>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</si>
  <si>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</si>
  <si>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</si>
  <si>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</si>
  <si>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</si>
  <si>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</si>
  <si>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</si>
  <si>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</si>
  <si>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</si>
  <si>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</si>
  <si>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</si>
  <si>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</si>
  <si>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</si>
  <si>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</si>
  <si>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</si>
  <si>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</si>
  <si>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</si>
  <si>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</si>
  <si>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</si>
  <si>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</si>
  <si>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</si>
  <si>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</si>
  <si>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</si>
  <si>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</si>
  <si>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</si>
  <si>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</si>
  <si>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</si>
  <si>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</si>
  <si>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</si>
  <si>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</si>
  <si>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</si>
  <si>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</si>
  <si>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</si>
  <si>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</si>
  <si>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</si>
  <si>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</si>
  <si>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</si>
  <si>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</si>
  <si>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</si>
  <si>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</si>
  <si>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</si>
  <si>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</si>
  <si>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</si>
  <si>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</si>
  <si>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</si>
  <si>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</si>
  <si>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</si>
  <si>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</si>
  <si>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</si>
  <si>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</si>
  <si>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</si>
  <si>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</si>
  <si>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</si>
  <si>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</si>
  <si>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</si>
  <si>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</si>
  <si>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</si>
  <si>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</si>
  <si>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</si>
  <si>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</si>
  <si>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</si>
  <si>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</si>
  <si>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</si>
  <si>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</si>
  <si>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</si>
  <si>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</si>
  <si>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</si>
  <si>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</si>
  <si>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</si>
  <si>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</si>
  <si>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</si>
  <si>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</si>
  <si>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</si>
  <si>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</si>
  <si>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</si>
  <si>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</si>
  <si>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</si>
  <si>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</si>
  <si>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</si>
  <si>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</si>
  <si>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</si>
  <si>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</si>
  <si>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</si>
  <si>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</si>
  <si>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</si>
  <si>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</si>
  <si>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</si>
  <si>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</si>
  <si>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</si>
  <si>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</si>
  <si>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</si>
  <si>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</si>
  <si>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</si>
  <si>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</si>
  <si>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</si>
  <si>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</si>
  <si>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</si>
  <si>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</si>
  <si>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</si>
  <si>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</si>
  <si>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</si>
  <si>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</si>
  <si>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</si>
  <si>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</si>
  <si>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</si>
  <si>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</si>
  <si>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</si>
  <si>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</si>
  <si>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</si>
  <si>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</si>
  <si>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</si>
  <si>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</si>
  <si>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</si>
  <si>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</si>
  <si>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</si>
  <si>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</si>
  <si>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</si>
  <si>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</si>
  <si>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</si>
  <si>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</si>
  <si>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</si>
  <si>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</si>
  <si>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</si>
  <si>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</si>
  <si>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</si>
  <si>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</si>
  <si>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</si>
  <si>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</si>
  <si>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</si>
  <si>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</si>
  <si>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</si>
  <si>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</si>
  <si>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</si>
  <si>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</si>
  <si>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</si>
  <si>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</si>
  <si>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</si>
  <si>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</si>
  <si>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</si>
  <si>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</si>
  <si>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</si>
  <si>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</si>
  <si>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</si>
  <si>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</si>
  <si>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</si>
  <si>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</si>
  <si>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</si>
  <si>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</si>
  <si>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</si>
  <si>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</si>
  <si>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</si>
  <si>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</si>
  <si>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</si>
  <si>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</si>
  <si>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</si>
  <si>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</si>
  <si>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</si>
  <si>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</si>
  <si>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</si>
  <si>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</si>
  <si>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</si>
  <si>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</si>
  <si>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</si>
  <si>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</si>
  <si>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</si>
  <si>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</si>
  <si>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</si>
  <si>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</si>
  <si>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</si>
  <si>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</si>
  <si>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</si>
  <si>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</si>
  <si>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</si>
  <si>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</si>
  <si>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</si>
  <si>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</si>
  <si>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</si>
  <si>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</si>
  <si>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</si>
  <si>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</si>
  <si>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</si>
  <si>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</si>
  <si>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</si>
  <si>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</si>
  <si>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</si>
  <si>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</si>
  <si>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</si>
  <si>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</si>
  <si>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</si>
  <si>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</si>
  <si>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</si>
  <si>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</si>
  <si>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</si>
  <si>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</si>
  <si>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</si>
  <si>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</si>
  <si>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</si>
  <si>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</si>
  <si>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</si>
  <si>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</si>
  <si>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</si>
  <si>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</si>
  <si>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</si>
  <si>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</si>
  <si>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</si>
  <si>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</si>
  <si>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</si>
  <si>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</si>
  <si>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</si>
  <si>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</si>
  <si>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</si>
  <si>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</si>
  <si>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</si>
  <si>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</si>
  <si>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</si>
  <si>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</si>
  <si>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</si>
  <si>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</si>
  <si>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</si>
  <si>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</si>
  <si>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</si>
  <si>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</si>
  <si>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</si>
  <si>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</si>
  <si>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</si>
  <si>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</si>
  <si>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</si>
  <si>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</si>
  <si>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</si>
  <si>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</si>
  <si>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</si>
  <si>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</si>
  <si>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</si>
  <si>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</si>
  <si>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</si>
  <si>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</si>
  <si>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</si>
  <si>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</si>
  <si>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</si>
  <si>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</si>
  <si>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</si>
  <si>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</si>
  <si>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</si>
  <si>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</si>
  <si>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</si>
  <si>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</si>
  <si>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</si>
  <si>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</si>
  <si>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</si>
  <si>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</si>
  <si>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</si>
  <si>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</si>
  <si>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</si>
  <si>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</si>
  <si>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</si>
  <si>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</si>
  <si>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</si>
  <si>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</si>
  <si>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</si>
  <si>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</si>
  <si>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</si>
  <si>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</si>
  <si>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</si>
  <si>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</si>
  <si>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</si>
  <si>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</si>
  <si>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</si>
  <si>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</si>
  <si>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</si>
  <si>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</si>
  <si>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</si>
  <si>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</si>
  <si>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</si>
  <si>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</si>
  <si>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</si>
  <si>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</si>
  <si>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</si>
  <si>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</si>
  <si>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</si>
  <si>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</si>
  <si>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</si>
  <si>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</si>
  <si>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</si>
  <si>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</si>
  <si>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</si>
  <si>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</si>
  <si>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</si>
  <si>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</si>
  <si>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</si>
  <si>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</si>
  <si>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</si>
  <si>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</si>
  <si>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</si>
  <si>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</si>
  <si>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</si>
  <si>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</si>
  <si>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</si>
  <si>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</si>
  <si>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</si>
  <si>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</si>
  <si>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</si>
  <si>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</si>
  <si>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</si>
  <si>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</si>
  <si>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</si>
  <si>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</si>
  <si>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</si>
  <si>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</si>
  <si>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</si>
  <si>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</si>
  <si>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</si>
  <si>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</si>
  <si>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</si>
  <si>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</si>
  <si>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</si>
  <si>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</si>
  <si>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</si>
  <si>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</si>
  <si>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</si>
  <si>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</si>
  <si>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</si>
  <si>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</si>
  <si>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</si>
  <si>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</si>
  <si>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</si>
  <si>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</si>
  <si>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</si>
  <si>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</si>
  <si>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</si>
  <si>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</si>
  <si>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</si>
  <si>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</si>
  <si>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</si>
  <si>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</si>
  <si>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</si>
  <si>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</si>
  <si>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</si>
  <si>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</si>
  <si>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</si>
  <si>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</si>
  <si>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</si>
  <si>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</si>
  <si>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</si>
  <si>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</si>
  <si>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</si>
  <si>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</si>
  <si>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</si>
  <si>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</si>
  <si>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</si>
  <si>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</si>
  <si>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</si>
  <si>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</si>
  <si>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</si>
  <si>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</si>
  <si>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</si>
  <si>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</si>
  <si>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</si>
  <si>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</si>
  <si>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</si>
  <si>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</si>
  <si>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</si>
  <si>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</si>
  <si>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</si>
  <si>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</si>
  <si>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</si>
  <si>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</si>
  <si>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</si>
  <si>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</si>
  <si>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</si>
  <si>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</si>
  <si>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</si>
  <si>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</si>
  <si>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</si>
  <si>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</si>
  <si>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</si>
  <si>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</si>
  <si>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</si>
  <si>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</si>
  <si>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</si>
  <si>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</si>
  <si>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</si>
  <si>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</si>
  <si>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</si>
  <si>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</si>
  <si>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</si>
  <si>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</si>
  <si>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</si>
  <si>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</si>
  <si>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</si>
  <si>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</si>
  <si>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</si>
  <si>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</si>
  <si>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</si>
  <si>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</si>
  <si>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</si>
  <si>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</si>
  <si>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</si>
  <si>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</si>
  <si>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</si>
  <si>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</si>
  <si>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</si>
  <si>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</si>
  <si>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</si>
  <si>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</si>
  <si>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</si>
  <si>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</si>
  <si>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</si>
  <si>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</si>
  <si>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</si>
  <si>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</si>
  <si>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</si>
  <si>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</si>
  <si>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</si>
  <si>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</si>
  <si>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</si>
  <si>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</si>
  <si>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</si>
  <si>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</si>
  <si>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</si>
  <si>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</si>
  <si>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</si>
  <si>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</si>
  <si>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</si>
  <si>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</si>
  <si>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</si>
  <si>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</si>
  <si>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</si>
  <si>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</si>
  <si>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</si>
  <si>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</si>
  <si>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</si>
  <si>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</si>
  <si>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</si>
  <si>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</si>
  <si>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</si>
  <si>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</si>
  <si>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</si>
  <si>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</si>
  <si>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</si>
  <si>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</si>
  <si>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</si>
  <si>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</si>
  <si>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</si>
  <si>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</si>
  <si>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</si>
  <si>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</si>
  <si>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</si>
  <si>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</si>
  <si>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</si>
  <si>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</si>
  <si>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</si>
  <si>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</si>
  <si>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</si>
  <si>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</si>
  <si>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</si>
  <si>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</si>
  <si>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</si>
  <si>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</si>
  <si>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</si>
  <si>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</si>
  <si>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</si>
  <si>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</si>
  <si>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</si>
  <si>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</si>
  <si>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</si>
  <si>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</si>
  <si>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</si>
  <si>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</si>
  <si>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</si>
  <si>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</si>
  <si>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</si>
  <si>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</si>
  <si>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</si>
  <si>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</si>
  <si>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</si>
  <si>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</si>
  <si>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</si>
  <si>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</si>
  <si>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</si>
  <si>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</si>
  <si>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</si>
  <si>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</si>
  <si>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</si>
  <si>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</si>
  <si>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</si>
  <si>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</si>
  <si>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</si>
  <si>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</si>
  <si>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</si>
  <si>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</si>
  <si>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</si>
  <si>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</si>
  <si>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</si>
  <si>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</si>
  <si>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</si>
  <si>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</si>
  <si>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</si>
  <si>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</si>
  <si>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</si>
  <si>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</si>
  <si>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</si>
  <si>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</si>
  <si>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</si>
  <si>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</si>
  <si>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</si>
  <si>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</si>
  <si>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</si>
  <si>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</si>
  <si>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</si>
  <si>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</si>
  <si>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</si>
  <si>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</si>
  <si>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</si>
  <si>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</si>
  <si>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</si>
  <si>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</si>
  <si>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</si>
  <si>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</si>
  <si>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</si>
  <si>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</si>
  <si>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</si>
  <si>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</si>
  <si>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</si>
  <si>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</si>
  <si>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</si>
  <si>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</si>
  <si>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</si>
  <si>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</si>
  <si>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</si>
  <si>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</si>
  <si>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</si>
  <si>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</si>
  <si>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</si>
  <si>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</si>
  <si>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</si>
  <si>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</si>
  <si>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</si>
  <si>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</si>
  <si>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</si>
  <si>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</si>
  <si>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</si>
  <si>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</si>
  <si>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</si>
  <si>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</si>
  <si>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</si>
  <si>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</si>
  <si>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</si>
  <si>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</si>
  <si>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</si>
  <si>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</si>
  <si>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</si>
  <si>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</si>
  <si>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</si>
  <si>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</si>
  <si>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</si>
  <si>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</si>
  <si>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</si>
  <si>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</si>
  <si>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</si>
  <si>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</si>
  <si>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</si>
  <si>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</si>
  <si>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</si>
  <si>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</si>
  <si>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</si>
  <si>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</si>
  <si>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</si>
  <si>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</si>
  <si>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</si>
  <si>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</si>
  <si>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</si>
  <si>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</si>
  <si>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</si>
  <si>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</si>
  <si>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</si>
  <si>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</si>
  <si>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</si>
  <si>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</si>
  <si>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</si>
  <si>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</si>
  <si>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</si>
  <si>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</si>
  <si>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</si>
  <si>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</si>
  <si>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</si>
  <si>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</si>
  <si>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</si>
  <si>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</si>
  <si>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</si>
  <si>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</si>
  <si>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</si>
  <si>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</si>
  <si>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</si>
  <si>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</si>
  <si>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</si>
  <si>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</si>
  <si>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</si>
  <si>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</si>
  <si>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</si>
  <si>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</si>
  <si>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</si>
  <si>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</si>
  <si>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</si>
  <si>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</si>
  <si>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</si>
  <si>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</si>
  <si>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</si>
  <si>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</si>
  <si>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</si>
  <si>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</si>
  <si>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</si>
  <si>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</si>
  <si>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</si>
  <si>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</si>
  <si>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</si>
  <si>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</si>
  <si>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</si>
  <si>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</si>
  <si>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</si>
  <si>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</si>
  <si>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</si>
  <si>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</si>
  <si>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</si>
  <si>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</si>
  <si>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</si>
  <si>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</si>
  <si>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</si>
  <si>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</si>
  <si>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</si>
  <si>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</si>
  <si>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</si>
  <si>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</si>
  <si>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</si>
  <si>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</si>
  <si>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</si>
  <si>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</si>
  <si>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</si>
  <si>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</si>
  <si>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</si>
  <si>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</si>
  <si>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</si>
  <si>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</si>
  <si>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</si>
  <si>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</si>
  <si>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</si>
  <si>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</si>
  <si>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</si>
  <si>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</si>
  <si>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</si>
  <si>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</si>
  <si>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</si>
  <si>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</si>
  <si>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</si>
  <si>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</si>
  <si>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</si>
  <si>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</si>
  <si>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</si>
  <si>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</si>
  <si>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</si>
  <si>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</si>
  <si>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</si>
  <si>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</si>
  <si>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</si>
  <si>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</si>
  <si>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</si>
  <si>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</si>
  <si>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</si>
  <si>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</si>
  <si>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</si>
  <si>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</si>
  <si>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</si>
  <si>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</si>
  <si>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</si>
  <si>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</si>
  <si>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</si>
  <si>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</si>
  <si>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</si>
  <si>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</si>
  <si>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</si>
  <si>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</si>
  <si>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</si>
  <si>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</si>
  <si>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</si>
  <si>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</si>
  <si>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</si>
  <si>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</si>
  <si>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</si>
  <si>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</si>
  <si>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</si>
  <si>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</si>
  <si>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</si>
  <si>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</si>
  <si>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</si>
  <si>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</si>
  <si>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</si>
  <si>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</si>
  <si>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</si>
  <si>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</si>
  <si>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</si>
  <si>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</si>
  <si>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</si>
  <si>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</si>
  <si>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</si>
  <si>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</si>
  <si>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</si>
  <si>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</si>
  <si>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</si>
  <si>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</si>
  <si>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</si>
  <si>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</si>
  <si>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</si>
  <si>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</si>
  <si>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</si>
  <si>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</si>
  <si>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</si>
  <si>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</si>
  <si>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</si>
  <si>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</si>
  <si>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</si>
  <si>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</si>
  <si>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</si>
  <si>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</si>
  <si>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</si>
  <si>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</si>
  <si>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</si>
  <si>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</si>
  <si>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</si>
  <si>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</si>
  <si>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</si>
  <si>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</si>
  <si>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</si>
  <si>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</si>
  <si>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</si>
  <si>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</si>
  <si>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</si>
  <si>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</si>
  <si>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</si>
  <si>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</si>
  <si>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</si>
  <si>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</si>
  <si>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</si>
  <si>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</si>
  <si>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</si>
  <si>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</si>
  <si>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</si>
  <si>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</si>
  <si>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</si>
  <si>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</si>
  <si>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</si>
  <si>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</si>
  <si>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</si>
  <si>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</si>
  <si>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</si>
  <si>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</si>
  <si>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</si>
  <si>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</si>
  <si>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</si>
  <si>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</si>
  <si>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</si>
  <si>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</si>
  <si>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</si>
  <si>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</si>
  <si>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</si>
  <si>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</si>
  <si>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</si>
  <si>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</si>
  <si>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</si>
  <si>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</si>
  <si>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</si>
  <si>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</si>
  <si>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</si>
  <si>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</si>
  <si>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</si>
  <si>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</si>
  <si>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</si>
  <si>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</si>
  <si>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</si>
  <si>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</si>
  <si>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</si>
  <si>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</si>
  <si>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</si>
  <si>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</si>
  <si>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</si>
  <si>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</si>
  <si>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</si>
  <si>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</si>
  <si>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</si>
  <si>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</si>
  <si>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</si>
  <si>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</si>
  <si>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</si>
  <si>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</si>
  <si>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</si>
  <si>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</si>
  <si>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</si>
  <si>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</si>
  <si>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</si>
  <si>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</si>
  <si>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</si>
  <si>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</si>
  <si>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</si>
  <si>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</si>
  <si>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</si>
  <si>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</si>
  <si>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</si>
  <si>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</si>
  <si>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</si>
  <si>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</si>
  <si>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</si>
  <si>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</si>
  <si>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</si>
  <si>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</si>
  <si>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</si>
  <si>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</si>
  <si>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</si>
  <si>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</si>
  <si>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</si>
  <si>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</si>
  <si>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</si>
  <si>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</si>
  <si>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</si>
  <si>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</si>
  <si>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</si>
  <si>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</si>
  <si>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</si>
  <si>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</si>
  <si>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</si>
  <si>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</si>
  <si>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</si>
  <si>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</si>
  <si>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</si>
  <si>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</si>
  <si>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</si>
  <si>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</si>
  <si>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</si>
  <si>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</si>
  <si>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</si>
  <si>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</si>
  <si>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</si>
  <si>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</si>
  <si>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</si>
  <si>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</si>
  <si>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</si>
  <si>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</si>
  <si>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</si>
  <si>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</si>
  <si>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</si>
  <si>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</si>
  <si>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</si>
  <si>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</si>
  <si>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</si>
  <si>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</si>
  <si>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</si>
  <si>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</si>
  <si>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</si>
  <si>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</si>
  <si>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</si>
  <si>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</si>
  <si>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</si>
  <si>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</si>
  <si>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</si>
  <si>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</si>
  <si>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</si>
  <si>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</si>
  <si>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</si>
  <si>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</si>
  <si>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</si>
  <si>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</si>
  <si>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</si>
  <si>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</si>
  <si>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</si>
  <si>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</si>
  <si>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</si>
  <si>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</si>
  <si>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</si>
  <si>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</si>
  <si>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</si>
  <si>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</si>
  <si>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</si>
  <si>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</si>
  <si>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</si>
  <si>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</si>
  <si>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</si>
  <si>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</si>
  <si>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</si>
  <si>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</si>
  <si>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</si>
  <si>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</si>
  <si>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</si>
  <si>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</si>
  <si>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</si>
  <si>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</si>
  <si>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</si>
  <si>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</si>
  <si>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</si>
  <si>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</si>
  <si>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</si>
  <si>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</si>
  <si>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</si>
  <si>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</si>
  <si>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</si>
  <si>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</si>
  <si>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</si>
  <si>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</si>
  <si>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</si>
  <si>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</si>
  <si>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</si>
  <si>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</si>
  <si>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</si>
  <si>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</si>
  <si>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</si>
  <si>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</si>
  <si>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</si>
  <si>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</si>
  <si>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</si>
  <si>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</si>
  <si>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</si>
  <si>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</si>
  <si>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</si>
  <si>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</si>
  <si>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</si>
  <si>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</si>
  <si>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</si>
  <si>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</si>
  <si>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</si>
  <si>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</si>
  <si>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</si>
  <si>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</si>
  <si>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</si>
  <si>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</si>
  <si>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</si>
  <si>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</si>
  <si>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</si>
  <si>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</si>
  <si>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</si>
  <si>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</si>
  <si>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</si>
  <si>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</si>
  <si>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</si>
  <si>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</si>
  <si>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</si>
  <si>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</si>
  <si>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</si>
  <si>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</si>
  <si>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</si>
  <si>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</si>
  <si>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</si>
  <si>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</si>
  <si>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</si>
  <si>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</si>
  <si>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</si>
  <si>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</si>
  <si>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</si>
  <si>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</si>
  <si>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</si>
  <si>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</si>
  <si>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</si>
  <si>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</si>
  <si>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</si>
  <si>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</si>
  <si>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</si>
  <si>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</si>
  <si>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</si>
  <si>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</si>
  <si>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</si>
  <si>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</si>
  <si>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</si>
  <si>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</si>
  <si>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</si>
  <si>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</si>
  <si>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</si>
  <si>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</si>
  <si>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</si>
  <si>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</si>
  <si>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</si>
  <si>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</si>
  <si>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</si>
  <si>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</si>
  <si>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</si>
  <si>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</si>
  <si>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</si>
  <si>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</si>
  <si>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</si>
  <si>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</si>
  <si>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</si>
  <si>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</si>
  <si>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</si>
  <si>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</si>
  <si>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</si>
  <si>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</si>
  <si>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</si>
  <si>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</si>
  <si>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</si>
  <si>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</si>
  <si>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</si>
  <si>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</si>
  <si>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</si>
  <si>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</si>
  <si>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</si>
  <si>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</si>
  <si>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</si>
  <si>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</si>
  <si>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</si>
  <si>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</si>
  <si>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</si>
  <si>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</si>
  <si>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</si>
  <si>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</si>
  <si>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</si>
  <si>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</si>
  <si>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</si>
  <si>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</si>
  <si>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</si>
  <si>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</si>
  <si>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</si>
  <si>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</si>
  <si>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</si>
  <si>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</si>
  <si>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</si>
  <si>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</si>
  <si>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</si>
  <si>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</si>
  <si>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</si>
  <si>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</si>
  <si>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</si>
  <si>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</si>
  <si>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</si>
  <si>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</si>
  <si>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</si>
  <si>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</si>
  <si>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</si>
  <si>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</si>
  <si>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</si>
  <si>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</si>
  <si>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</si>
  <si>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</si>
  <si>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</si>
  <si>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</si>
  <si>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</si>
  <si>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</si>
  <si>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</si>
  <si>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</si>
  <si>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</si>
  <si>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</si>
  <si>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</si>
  <si>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</si>
  <si>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</si>
  <si>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</si>
  <si>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</si>
  <si>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</si>
  <si>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</si>
  <si>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</si>
  <si>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</si>
  <si>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</si>
  <si>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</si>
  <si>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</si>
  <si>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</si>
  <si>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</si>
  <si>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</si>
  <si>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</si>
  <si>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</si>
  <si>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</si>
  <si>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</si>
  <si>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</si>
  <si>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</si>
  <si>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</si>
  <si>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</si>
  <si>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</si>
  <si>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</si>
  <si>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</si>
  <si>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</si>
  <si>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</si>
  <si>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</si>
  <si>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</si>
  <si>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</si>
  <si>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</si>
  <si>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</si>
  <si>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</si>
  <si>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</si>
  <si>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</si>
  <si>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</si>
  <si>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</si>
  <si>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</si>
  <si>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</si>
  <si>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</si>
  <si>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</si>
  <si>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</si>
  <si>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</si>
  <si>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</si>
  <si>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</si>
  <si>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</si>
  <si>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</si>
  <si>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</si>
  <si>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</si>
  <si>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</si>
  <si>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</si>
  <si>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</si>
  <si>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</si>
  <si>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</si>
  <si>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</si>
  <si>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</si>
  <si>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</si>
  <si>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</si>
  <si>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</si>
  <si>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</si>
  <si>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</si>
  <si>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</si>
  <si>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</si>
  <si>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</si>
  <si>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</si>
  <si>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</si>
  <si>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</si>
  <si>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</si>
  <si>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</si>
  <si>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</si>
  <si>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</si>
  <si>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</si>
  <si>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</si>
  <si>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</si>
  <si>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</si>
  <si>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</si>
  <si>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</si>
  <si>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</si>
  <si>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</si>
  <si>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</si>
  <si>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</si>
  <si>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</si>
  <si>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</si>
  <si>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</si>
  <si>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</si>
  <si>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</si>
  <si>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</si>
  <si>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</si>
  <si>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</si>
  <si>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</si>
  <si>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</si>
  <si>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</si>
  <si>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</si>
  <si>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</si>
  <si>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</si>
  <si>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</si>
  <si>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</si>
  <si>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</si>
  <si>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</si>
  <si>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</si>
  <si>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</si>
  <si>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</si>
  <si>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</si>
  <si>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</si>
  <si>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</si>
  <si>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</si>
  <si>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</si>
  <si>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</si>
  <si>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</si>
  <si>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</si>
  <si>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</si>
  <si>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</si>
  <si>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</si>
  <si>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</si>
  <si>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</si>
  <si>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</si>
  <si>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</si>
  <si>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</si>
  <si>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</si>
  <si>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</si>
  <si>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</si>
  <si>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</si>
  <si>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</si>
  <si>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</si>
  <si>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</si>
  <si>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</si>
  <si>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</si>
  <si>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</si>
  <si>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</si>
  <si>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</si>
  <si>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</si>
  <si>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</si>
  <si>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</si>
  <si>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</si>
  <si>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</si>
  <si>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</si>
  <si>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</si>
  <si>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</si>
  <si>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</si>
  <si>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</si>
  <si>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</si>
  <si>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</si>
  <si>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</si>
  <si>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</si>
  <si>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</si>
  <si>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</si>
  <si>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</si>
  <si>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</si>
  <si>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</si>
  <si>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</si>
  <si>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</si>
  <si>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</si>
  <si>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</si>
  <si>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</si>
  <si>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</si>
  <si>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</si>
  <si>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</si>
  <si>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</si>
  <si>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</si>
  <si>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</si>
  <si>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</si>
  <si>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</si>
  <si>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</si>
  <si>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</si>
  <si>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</si>
  <si>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</si>
  <si>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</si>
  <si>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</si>
  <si>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</si>
  <si>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</si>
  <si>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</si>
  <si>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</si>
  <si>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</si>
  <si>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</si>
  <si>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</si>
  <si>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</si>
  <si>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</si>
  <si>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</si>
  <si>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</si>
  <si>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</si>
  <si>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</si>
  <si>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</si>
  <si>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</si>
  <si>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</si>
  <si>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</si>
  <si>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</si>
  <si>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</si>
  <si>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</si>
  <si>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</si>
  <si>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</si>
  <si>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</si>
  <si>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</si>
  <si>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</si>
  <si>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</si>
  <si>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</si>
  <si>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</si>
  <si>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</si>
  <si>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</si>
  <si>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</si>
  <si>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</si>
  <si>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</si>
  <si>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</si>
  <si>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</si>
  <si>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</si>
  <si>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</si>
  <si>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</si>
  <si>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</si>
  <si>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</si>
  <si>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</si>
  <si>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</si>
  <si>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</si>
  <si>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</si>
  <si>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</si>
  <si>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</si>
  <si>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</si>
  <si>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</si>
  <si>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</si>
  <si>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</si>
  <si>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</si>
  <si>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</si>
  <si>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</si>
  <si>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</si>
  <si>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</si>
  <si>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</si>
  <si>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</si>
  <si>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</si>
  <si>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</si>
  <si>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</si>
  <si>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</si>
  <si>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</si>
  <si>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</si>
  <si>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</si>
  <si>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</si>
  <si>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</si>
  <si>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</si>
  <si>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</si>
  <si>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</si>
  <si>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</si>
  <si>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</si>
  <si>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</si>
  <si>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</si>
  <si>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</si>
  <si>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</si>
  <si>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</si>
  <si>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</si>
  <si>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</si>
  <si>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</si>
  <si>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</si>
  <si>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</si>
  <si>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</si>
  <si>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</si>
  <si>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</si>
  <si>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</si>
  <si>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</si>
  <si>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</si>
  <si>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</si>
  <si>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</si>
  <si>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</si>
  <si>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</si>
  <si>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</si>
  <si>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</si>
  <si>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</si>
  <si>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</si>
  <si>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</si>
  <si>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</si>
  <si>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</si>
  <si>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</si>
  <si>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</si>
  <si>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</si>
  <si>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</si>
  <si>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</si>
  <si>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</si>
  <si>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</si>
  <si>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</si>
  <si>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</si>
  <si>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</si>
  <si>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</si>
  <si>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</si>
  <si>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</si>
  <si>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</si>
  <si>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</si>
  <si>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</si>
  <si>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</si>
  <si>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</si>
  <si>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</si>
  <si>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</si>
  <si>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</si>
  <si>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</si>
  <si>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</si>
  <si>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</si>
  <si>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</si>
  <si>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</si>
  <si>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</si>
  <si>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</si>
  <si>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</si>
  <si>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</si>
  <si>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</si>
  <si>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</si>
  <si>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</si>
  <si>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</si>
  <si>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</si>
  <si>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</si>
  <si>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</si>
  <si>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</si>
  <si>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</si>
  <si>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</si>
  <si>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</si>
  <si>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</si>
  <si>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</si>
  <si>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</si>
  <si>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</si>
  <si>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</si>
  <si>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</si>
  <si>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</si>
  <si>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</si>
  <si>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</si>
  <si>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</si>
  <si>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</si>
  <si>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</si>
  <si>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</si>
  <si>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</si>
  <si>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</si>
  <si>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</si>
  <si>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</si>
  <si>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</si>
  <si>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</si>
  <si>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</si>
  <si>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</si>
  <si>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</si>
  <si>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</si>
  <si>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</si>
  <si>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</si>
  <si>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</si>
  <si>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</si>
  <si>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</si>
  <si>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</si>
  <si>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</si>
  <si>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</si>
  <si>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</si>
  <si>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</si>
  <si>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</si>
  <si>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</si>
  <si>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</si>
  <si>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</si>
  <si>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</si>
  <si>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</si>
  <si>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</si>
  <si>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</si>
  <si>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</si>
  <si>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</si>
  <si>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</si>
  <si>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</si>
  <si>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</si>
  <si>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</si>
  <si>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</si>
  <si>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</si>
  <si>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</si>
  <si>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</si>
  <si>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</si>
  <si>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</si>
  <si>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</si>
  <si>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</si>
  <si>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</si>
  <si>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</si>
  <si>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</si>
  <si>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</si>
  <si>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</si>
  <si>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</si>
  <si>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</si>
  <si>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</si>
  <si>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</si>
  <si>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</si>
  <si>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</si>
  <si>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</si>
  <si>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</si>
  <si>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</si>
  <si>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</si>
  <si>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</si>
  <si>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</si>
  <si>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</si>
  <si>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</si>
  <si>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</si>
  <si>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</si>
  <si>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</si>
  <si>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</si>
  <si>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</si>
  <si>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</si>
  <si>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</si>
  <si>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</si>
  <si>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</si>
  <si>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</si>
  <si>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</si>
  <si>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</si>
  <si>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</si>
  <si>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</si>
  <si>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</si>
  <si>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</si>
  <si>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</si>
  <si>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</si>
  <si>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</si>
  <si>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</si>
  <si>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</si>
  <si>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</si>
  <si>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</si>
  <si>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</si>
  <si>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</si>
  <si>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</si>
  <si>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</si>
  <si>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</si>
  <si>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</si>
  <si>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</si>
  <si>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</si>
  <si>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</si>
  <si>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</si>
  <si>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</si>
  <si>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</si>
  <si>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</si>
  <si>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</si>
  <si>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</si>
  <si>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</si>
  <si>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</si>
  <si>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</si>
  <si>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</si>
  <si>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</si>
  <si>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</si>
  <si>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</si>
  <si>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</si>
  <si>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</si>
  <si>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</si>
  <si>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</si>
  <si>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</si>
  <si>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</si>
  <si>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</si>
  <si>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</si>
  <si>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</si>
  <si>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</si>
  <si>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</si>
  <si>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</si>
  <si>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</si>
  <si>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</si>
  <si>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</si>
  <si>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</si>
  <si>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</si>
  <si>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</si>
  <si>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</si>
  <si>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</si>
  <si>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</si>
  <si>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</si>
  <si>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</si>
  <si>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</si>
  <si>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</si>
  <si>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</si>
  <si>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</si>
  <si>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</si>
  <si>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</si>
  <si>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</si>
  <si>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</si>
  <si>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</si>
  <si>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</si>
  <si>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</si>
  <si>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</si>
  <si>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</si>
  <si>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</si>
  <si>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</si>
  <si>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</si>
  <si>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</si>
  <si>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</si>
  <si>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</si>
  <si>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</si>
  <si>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</si>
  <si>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</si>
  <si>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</si>
  <si>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</si>
  <si>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</si>
  <si>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</si>
  <si>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</si>
  <si>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</si>
  <si>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</si>
  <si>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</si>
  <si>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</si>
  <si>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</si>
  <si>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</si>
  <si>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</si>
  <si>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</si>
  <si>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</si>
  <si>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</si>
  <si>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</si>
  <si>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</si>
  <si>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</si>
  <si>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</si>
  <si>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</si>
  <si>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</si>
  <si>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</si>
  <si>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</si>
  <si>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</si>
  <si>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</si>
  <si>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</si>
  <si>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</si>
  <si>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</si>
  <si>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</si>
  <si>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</si>
  <si>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</si>
  <si>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</si>
  <si>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</si>
  <si>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</si>
  <si>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</si>
  <si>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</si>
  <si>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</si>
  <si>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</si>
  <si>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</si>
  <si>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</si>
  <si>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</si>
  <si>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</si>
  <si>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</si>
  <si>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</si>
  <si>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</si>
  <si>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</si>
  <si>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</si>
  <si>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</si>
  <si>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</si>
  <si>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</si>
  <si>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</si>
  <si>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</si>
  <si>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</si>
  <si>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</si>
  <si>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</si>
  <si>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</si>
  <si>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</si>
  <si>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</si>
  <si>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</si>
  <si>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</si>
  <si>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</si>
  <si>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</si>
  <si>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</si>
  <si>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</si>
  <si>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</si>
  <si>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</si>
  <si>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</si>
  <si>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</si>
  <si>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</si>
  <si>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</si>
  <si>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</si>
  <si>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</si>
  <si>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</si>
  <si>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</si>
  <si>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</si>
  <si>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</si>
  <si>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</si>
  <si>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</si>
  <si>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</si>
  <si>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</si>
  <si>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</si>
  <si>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</si>
  <si>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</si>
  <si>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</si>
  <si>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</si>
  <si>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</si>
  <si>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</si>
  <si>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</si>
  <si>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</si>
  <si>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</si>
  <si>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</si>
  <si>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</si>
  <si>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</si>
  <si>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</si>
  <si>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</si>
  <si>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</si>
  <si>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</si>
  <si>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</si>
  <si>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</si>
  <si>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</si>
  <si>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</si>
  <si>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</si>
  <si>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</si>
  <si>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</si>
  <si>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</si>
  <si>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</si>
  <si>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</si>
  <si>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</si>
  <si>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</si>
  <si>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</si>
  <si>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</si>
  <si>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</si>
  <si>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</si>
  <si>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</si>
  <si>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</si>
  <si>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</si>
  <si>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</si>
  <si>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</si>
  <si>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</si>
  <si>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</si>
  <si>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</si>
  <si>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</si>
  <si>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</si>
  <si>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</si>
  <si>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</si>
  <si>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</si>
  <si>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</si>
  <si>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</si>
  <si>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</si>
  <si>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</si>
  <si>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</si>
  <si>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</si>
  <si>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</si>
  <si>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</si>
  <si>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</si>
  <si>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</si>
  <si>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</si>
  <si>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</si>
  <si>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</si>
  <si>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</si>
  <si>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</si>
  <si>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</si>
  <si>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</si>
  <si>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</si>
  <si>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</si>
  <si>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</si>
  <si>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</si>
  <si>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</si>
  <si>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</si>
  <si>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</si>
  <si>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</si>
  <si>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</si>
  <si>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</si>
  <si>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</si>
  <si>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</si>
  <si>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</si>
  <si>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</si>
  <si>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</si>
  <si>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</si>
  <si>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</si>
  <si>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</si>
  <si>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</si>
  <si>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</si>
  <si>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</si>
  <si>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</si>
  <si>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</si>
  <si>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</si>
  <si>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</si>
  <si>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</si>
  <si>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</si>
  <si>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</si>
  <si>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</si>
  <si>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</si>
  <si>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</si>
  <si>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</si>
  <si>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</si>
  <si>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</si>
  <si>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</si>
  <si>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</si>
  <si>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</si>
  <si>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</si>
  <si>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</si>
  <si>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</si>
  <si>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</si>
  <si>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</si>
  <si>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</si>
  <si>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</si>
  <si>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</si>
  <si>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</si>
  <si>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</si>
  <si>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</si>
  <si>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</si>
  <si>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</si>
  <si>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</si>
  <si>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</si>
  <si>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</si>
  <si>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</si>
  <si>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</si>
  <si>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</si>
  <si>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</si>
  <si>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</si>
  <si>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</si>
  <si>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</si>
  <si>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</si>
  <si>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</si>
  <si>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</si>
  <si>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</si>
  <si>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</si>
  <si>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</si>
  <si>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</si>
  <si>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</si>
  <si>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</si>
  <si>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</si>
  <si>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</si>
  <si>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</si>
  <si>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</si>
  <si>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</si>
  <si>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</si>
  <si>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</si>
  <si>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</si>
  <si>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</si>
  <si>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</si>
  <si>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</si>
  <si>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</si>
  <si>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</si>
  <si>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</si>
  <si>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</si>
  <si>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</si>
  <si>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</si>
  <si>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</si>
  <si>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</si>
  <si>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</si>
  <si>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</si>
  <si>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</si>
  <si>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</si>
  <si>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</si>
  <si>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</si>
  <si>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</si>
  <si>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</si>
  <si>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</si>
  <si>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</si>
  <si>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</si>
  <si>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</si>
  <si>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</si>
  <si>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</si>
  <si>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</si>
  <si>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</si>
  <si>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</si>
  <si>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</si>
  <si>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</si>
  <si>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</si>
  <si>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</si>
  <si>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</si>
  <si>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</si>
  <si>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</si>
  <si>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</si>
  <si>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</si>
  <si>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</si>
  <si>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</si>
  <si>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</si>
  <si>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</si>
  <si>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</si>
  <si>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</si>
  <si>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</si>
  <si>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</si>
  <si>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</si>
  <si>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</si>
  <si>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</si>
  <si>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</si>
  <si>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</si>
  <si>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</si>
  <si>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</si>
  <si>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</si>
  <si>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</si>
  <si>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</si>
  <si>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</si>
  <si>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</si>
  <si>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</si>
  <si>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</si>
  <si>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</si>
  <si>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</si>
  <si>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</si>
  <si>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</si>
  <si>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</si>
  <si>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</si>
  <si>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</si>
  <si>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</si>
  <si>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</si>
  <si>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</si>
  <si>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</si>
  <si>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</si>
  <si>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</si>
  <si>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</si>
  <si>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</si>
  <si>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</si>
  <si>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</si>
  <si>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</si>
  <si>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</si>
  <si>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</si>
  <si>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</si>
  <si>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</si>
  <si>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</si>
  <si>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</si>
  <si>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</si>
  <si>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</si>
  <si>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</si>
  <si>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</si>
  <si>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</si>
  <si>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</si>
  <si>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</si>
  <si>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</si>
  <si>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</si>
  <si>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</si>
  <si>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</si>
  <si>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</si>
  <si>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</si>
  <si>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</si>
  <si>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</si>
  <si>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</si>
  <si>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</si>
  <si>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</si>
  <si>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</si>
  <si>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</si>
  <si>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</si>
  <si>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</si>
  <si>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</si>
  <si>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</si>
  <si>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</si>
  <si>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</si>
  <si>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</si>
  <si>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</si>
  <si>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</si>
  <si>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</si>
  <si>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</si>
  <si>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</si>
  <si>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</si>
  <si>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</si>
  <si>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</si>
  <si>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</si>
  <si>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</si>
  <si>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</si>
  <si>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</si>
  <si>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</si>
  <si>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</si>
  <si>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</si>
  <si>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</si>
  <si>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</si>
  <si>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</si>
  <si>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</si>
  <si>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</si>
  <si>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</si>
  <si>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</si>
  <si>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</si>
  <si>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</si>
  <si>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</si>
  <si>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</si>
  <si>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</si>
  <si>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</si>
  <si>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</si>
  <si>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</si>
  <si>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</si>
  <si>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</si>
  <si>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</si>
  <si>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</si>
  <si>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</si>
  <si>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</si>
  <si>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</si>
  <si>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</si>
  <si>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</si>
  <si>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</si>
  <si>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</si>
  <si>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</si>
  <si>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</si>
  <si>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</si>
  <si>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</si>
  <si>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</si>
  <si>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</si>
  <si>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</si>
  <si>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</si>
  <si>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</si>
  <si>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</si>
  <si>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</si>
  <si>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</si>
  <si>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</si>
  <si>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</si>
  <si>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</si>
  <si>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</si>
  <si>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</si>
  <si>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</si>
  <si>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</si>
  <si>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</si>
  <si>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</si>
  <si>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</si>
  <si>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</si>
  <si>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</si>
  <si>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</si>
  <si>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</si>
  <si>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</si>
  <si>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</si>
  <si>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</si>
  <si>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</si>
  <si>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</si>
  <si>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</si>
  <si>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</si>
  <si>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</si>
  <si>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</si>
  <si>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</si>
  <si>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</si>
  <si>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</si>
  <si>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</si>
  <si>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</si>
  <si>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</si>
  <si>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</si>
  <si>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</si>
  <si>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</si>
  <si>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</si>
  <si>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</si>
  <si>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</si>
  <si>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</si>
  <si>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</si>
  <si>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</si>
  <si>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</si>
  <si>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</si>
  <si>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</si>
  <si>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</si>
  <si>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</si>
  <si>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</si>
  <si>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</si>
  <si>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</si>
  <si>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</si>
  <si>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</si>
  <si>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</si>
  <si>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</si>
  <si>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</si>
  <si>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</si>
  <si>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</si>
  <si>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</si>
  <si>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</si>
  <si>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</si>
  <si>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</si>
  <si>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</si>
  <si>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</si>
  <si>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</si>
  <si>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</si>
  <si>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</si>
  <si>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</si>
  <si>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</si>
  <si>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</si>
  <si>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</si>
  <si>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</si>
  <si>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</si>
  <si>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</si>
  <si>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</si>
  <si>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</si>
  <si>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</si>
  <si>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</si>
  <si>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</si>
  <si>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</si>
  <si>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</si>
  <si>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</si>
  <si>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</si>
  <si>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</si>
  <si>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</si>
  <si>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</si>
  <si>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</si>
  <si>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</si>
  <si>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</si>
  <si>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</si>
  <si>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</si>
  <si>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</si>
  <si>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</si>
  <si>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</si>
  <si>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</si>
  <si>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</si>
  <si>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</si>
  <si>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</si>
  <si>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</si>
  <si>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</si>
  <si>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</si>
  <si>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</si>
  <si>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</si>
  <si>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</si>
  <si>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</si>
  <si>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</si>
  <si>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</si>
  <si>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</si>
  <si>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</si>
  <si>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</si>
  <si>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</si>
  <si>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</si>
  <si>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</si>
  <si>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</si>
  <si>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</si>
  <si>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</si>
  <si>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</si>
  <si>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</si>
  <si>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</si>
  <si>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</si>
  <si>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</si>
  <si>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</si>
  <si>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</si>
  <si>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</si>
  <si>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</si>
  <si>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</si>
  <si>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</si>
  <si>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</si>
  <si>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</si>
  <si>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</si>
  <si>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</si>
  <si>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</si>
  <si>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</si>
  <si>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</si>
  <si>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</si>
  <si>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</si>
  <si>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</si>
  <si>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</si>
  <si>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</si>
  <si>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</si>
  <si>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</si>
  <si>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</si>
  <si>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</si>
  <si>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</si>
  <si>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</si>
  <si>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</si>
  <si>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</si>
  <si>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</si>
  <si>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</si>
  <si>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</si>
  <si>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</si>
  <si>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</si>
  <si>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</si>
  <si>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</si>
  <si>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</si>
  <si>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</si>
  <si>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</si>
  <si>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</si>
  <si>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</si>
  <si>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</si>
  <si>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</si>
  <si>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</si>
  <si>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</si>
  <si>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</si>
  <si>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</si>
  <si>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</si>
  <si>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</si>
  <si>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</si>
  <si>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</si>
  <si>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</si>
  <si>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</si>
  <si>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</si>
  <si>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</si>
  <si>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</si>
  <si>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</si>
  <si>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</si>
  <si>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</si>
  <si>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</si>
  <si>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</si>
  <si>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</si>
  <si>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</si>
  <si>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</si>
  <si>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</si>
  <si>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</si>
  <si>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</si>
  <si>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</si>
  <si>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</si>
  <si>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</si>
  <si>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</si>
  <si>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</si>
  <si>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</si>
  <si>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</si>
  <si>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</si>
  <si>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</si>
  <si>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</si>
  <si>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</si>
  <si>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</si>
  <si>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</si>
  <si>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</si>
  <si>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</si>
  <si>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</si>
  <si>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</si>
  <si>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</si>
  <si>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</si>
  <si>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</si>
  <si>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</si>
  <si>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</si>
  <si>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</si>
  <si>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</si>
  <si>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</si>
  <si>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</si>
  <si>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</si>
  <si>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</si>
  <si>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</si>
  <si>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</si>
  <si>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</si>
  <si>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</si>
  <si>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</si>
  <si>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</si>
  <si>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</si>
  <si>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</si>
  <si>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</si>
  <si>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</si>
  <si>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</si>
  <si>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</si>
  <si>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</si>
  <si>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</si>
  <si>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</si>
  <si>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</si>
  <si>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</si>
  <si>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</si>
  <si>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</si>
  <si>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</si>
  <si>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</si>
  <si>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</si>
  <si>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</si>
  <si>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</si>
  <si>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</si>
  <si>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</si>
  <si>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</si>
  <si>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</si>
  <si>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</si>
  <si>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</si>
  <si>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</si>
  <si>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</si>
  <si>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</si>
  <si>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</si>
  <si>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</si>
  <si>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</si>
  <si>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</si>
  <si>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</si>
  <si>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</si>
  <si>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</si>
  <si>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</si>
  <si>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</si>
  <si>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</si>
  <si>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</si>
  <si>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</si>
  <si>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</si>
  <si>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</si>
  <si>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</si>
  <si>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</si>
  <si>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</si>
  <si>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</si>
  <si>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</si>
  <si>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</si>
  <si>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</si>
  <si>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</si>
  <si>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</si>
  <si>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</si>
  <si>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</si>
  <si>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</si>
  <si>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</si>
  <si>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</si>
  <si>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</si>
  <si>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</si>
  <si>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</si>
  <si>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</si>
  <si>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</si>
  <si>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</si>
  <si>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</si>
  <si>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</si>
  <si>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</si>
  <si>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</si>
  <si>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</si>
  <si>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</si>
  <si>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</si>
  <si>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</si>
  <si>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</si>
  <si>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</si>
  <si>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</si>
  <si>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</si>
  <si>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</si>
  <si>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</si>
  <si>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</si>
  <si>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</si>
  <si>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</si>
  <si>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</si>
  <si>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</si>
  <si>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</si>
  <si>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</si>
  <si>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</si>
  <si>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</si>
  <si>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</si>
  <si>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</si>
  <si>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</si>
  <si>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</si>
  <si>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</si>
  <si>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</si>
  <si>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</si>
  <si>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</si>
  <si>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</si>
  <si>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</si>
  <si>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</si>
  <si>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</si>
  <si>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</si>
  <si>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</si>
  <si>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</si>
  <si>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</si>
  <si>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</si>
  <si>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</si>
  <si>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</si>
  <si>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</si>
  <si>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</si>
  <si>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</si>
  <si>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</si>
  <si>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</si>
  <si>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</si>
  <si>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</si>
  <si>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</si>
  <si>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</si>
  <si>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</si>
  <si>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</si>
  <si>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</si>
  <si>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</si>
  <si>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</si>
  <si>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</si>
  <si>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</si>
  <si>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</si>
  <si>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</si>
  <si>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</si>
  <si>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</si>
  <si>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</si>
  <si>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</si>
  <si>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</si>
  <si>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</si>
  <si>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</si>
  <si>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</si>
  <si>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</si>
  <si>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</si>
  <si>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</si>
  <si>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</si>
  <si>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</si>
  <si>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</si>
  <si>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</si>
  <si>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</si>
  <si>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</si>
  <si>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</si>
  <si>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</si>
  <si>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</si>
  <si>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</si>
  <si>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</si>
  <si>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</si>
  <si>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</si>
  <si>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</si>
  <si>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</si>
  <si>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</si>
  <si>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</si>
  <si>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</si>
  <si>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</si>
  <si>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</si>
  <si>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</si>
  <si>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</si>
  <si>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</si>
  <si>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</si>
  <si>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</si>
  <si>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</si>
  <si>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</si>
  <si>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</si>
  <si>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</si>
  <si>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</si>
  <si>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</si>
  <si>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</si>
  <si>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</si>
  <si>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</si>
  <si>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</si>
  <si>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</si>
  <si>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</si>
  <si>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</si>
  <si>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</si>
  <si>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</si>
  <si>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</si>
  <si>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</si>
  <si>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</si>
  <si>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</si>
  <si>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</si>
  <si>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</si>
  <si>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</si>
  <si>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</si>
  <si>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</si>
  <si>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</si>
  <si>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</si>
  <si>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</si>
  <si>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</si>
  <si>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</si>
  <si>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</si>
  <si>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</si>
  <si>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</si>
  <si>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</si>
  <si>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</si>
  <si>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</si>
  <si>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</si>
  <si>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</si>
  <si>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</si>
  <si>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</si>
  <si>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</si>
  <si>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</si>
  <si>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</si>
  <si>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</si>
  <si>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</si>
  <si>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</si>
  <si>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</si>
  <si>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</si>
  <si>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</si>
  <si>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</si>
  <si>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</si>
  <si>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</si>
  <si>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</si>
  <si>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</si>
  <si>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</si>
  <si>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</si>
  <si>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</si>
  <si>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</si>
  <si>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</si>
  <si>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</si>
  <si>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</si>
  <si>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</si>
  <si>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</si>
  <si>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</si>
  <si>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</si>
  <si>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</si>
  <si>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</si>
  <si>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</si>
  <si>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</si>
  <si>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</si>
  <si>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</si>
  <si>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</si>
  <si>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</si>
  <si>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</si>
  <si>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</si>
  <si>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</si>
  <si>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</si>
  <si>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</si>
  <si>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</si>
  <si>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</si>
  <si>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</si>
  <si>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</si>
  <si>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</si>
  <si>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</si>
  <si>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</si>
  <si>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</si>
  <si>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</si>
  <si>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</si>
  <si>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</si>
  <si>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</si>
  <si>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</si>
  <si>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</si>
  <si>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</si>
  <si>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</si>
  <si>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</si>
  <si>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</si>
  <si>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</si>
  <si>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</si>
  <si>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</si>
  <si>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</si>
  <si>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</si>
  <si>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</si>
  <si>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</si>
  <si>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</si>
  <si>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</si>
  <si>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</si>
  <si>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</si>
  <si>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</si>
  <si>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</si>
  <si>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</si>
  <si>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</si>
  <si>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</si>
  <si>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</si>
  <si>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</si>
  <si>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</si>
  <si>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</si>
  <si>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</si>
  <si>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</si>
  <si>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</si>
  <si>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</si>
  <si>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</si>
  <si>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</si>
  <si>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</si>
  <si>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</si>
  <si>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</si>
  <si>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</si>
  <si>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</si>
  <si>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</si>
  <si>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</si>
  <si>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</si>
  <si>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</si>
  <si>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</si>
  <si>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</si>
  <si>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</si>
  <si>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</si>
  <si>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</si>
  <si>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</si>
  <si>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</si>
  <si>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</si>
  <si>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</si>
  <si>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</si>
  <si>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</si>
  <si>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</si>
  <si>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</si>
  <si>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</si>
  <si>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</si>
  <si>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</si>
  <si>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</si>
  <si>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</si>
  <si>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</si>
  <si>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</si>
  <si>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</si>
  <si>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</si>
  <si>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</si>
  <si>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</si>
  <si>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</si>
  <si>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</si>
  <si>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</si>
  <si>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</si>
  <si>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</si>
  <si>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</si>
  <si>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</si>
  <si>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</si>
  <si>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</si>
  <si>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</si>
  <si>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</si>
  <si>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</si>
  <si>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</si>
  <si>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</si>
  <si>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</si>
  <si>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</si>
  <si>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</si>
  <si>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</si>
  <si>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</si>
  <si>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</si>
  <si>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</si>
  <si>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</si>
  <si>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</si>
  <si>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</si>
  <si>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</si>
  <si>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</si>
  <si>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</si>
  <si>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</si>
  <si>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</si>
  <si>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</si>
  <si>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</si>
  <si>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</si>
  <si>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</si>
  <si>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</si>
  <si>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</si>
  <si>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</si>
  <si>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</si>
  <si>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</si>
  <si>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</si>
  <si>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</si>
  <si>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</si>
  <si>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</si>
  <si>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</si>
  <si>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</si>
  <si>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</si>
  <si>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</si>
  <si>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</si>
  <si>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</si>
  <si>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</si>
  <si>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</si>
  <si>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</si>
  <si>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</si>
  <si>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</si>
  <si>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</si>
  <si>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</si>
  <si>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</si>
  <si>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</si>
  <si>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</si>
  <si>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</si>
  <si>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</si>
  <si>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</si>
  <si>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</si>
  <si>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</si>
  <si>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</si>
  <si>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</si>
  <si>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</si>
  <si>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</si>
  <si>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</si>
  <si>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</si>
  <si>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</si>
  <si>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</si>
  <si>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</si>
  <si>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</si>
  <si>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</si>
  <si>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</si>
  <si>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</si>
  <si>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</si>
  <si>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</si>
  <si>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</si>
  <si>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</si>
  <si>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</si>
  <si>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</si>
  <si>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</si>
  <si>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</si>
  <si>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</si>
  <si>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</si>
  <si>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</si>
  <si>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</si>
  <si>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</si>
  <si>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</si>
  <si>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</si>
  <si>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</si>
  <si>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</si>
  <si>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</si>
  <si>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</si>
  <si>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</si>
  <si>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</si>
  <si>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</si>
  <si>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</si>
  <si>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</si>
  <si>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</si>
  <si>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</si>
  <si>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</si>
  <si>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</si>
  <si>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</si>
  <si>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</si>
  <si>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</si>
  <si>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</si>
  <si>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</si>
  <si>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</si>
  <si>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</si>
  <si>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</si>
  <si>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</si>
  <si>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</si>
  <si>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</si>
  <si>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</si>
  <si>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</si>
  <si>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</si>
  <si>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</si>
  <si>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</si>
  <si>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</si>
  <si>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</si>
  <si>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</si>
  <si>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</si>
  <si>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</si>
  <si>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</si>
  <si>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</si>
  <si>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</si>
  <si>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</si>
  <si>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</si>
  <si>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</si>
  <si>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</si>
  <si>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</si>
  <si>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</si>
  <si>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</si>
  <si>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</si>
  <si>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</si>
  <si>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</si>
  <si>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</si>
  <si>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</si>
  <si>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</si>
  <si>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</si>
  <si>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</si>
  <si>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</si>
  <si>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</si>
  <si>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</si>
  <si>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</si>
  <si>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</si>
  <si>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</si>
  <si>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</si>
  <si>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</si>
  <si>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</si>
  <si>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</si>
  <si>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</si>
  <si>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</si>
  <si>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</si>
  <si>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</si>
  <si>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</si>
  <si>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</si>
  <si>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</si>
  <si>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</si>
  <si>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</si>
  <si>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</si>
  <si>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</si>
  <si>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</si>
  <si>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</si>
  <si>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</si>
  <si>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</si>
  <si>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</si>
  <si>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</si>
  <si>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</si>
  <si>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</si>
  <si>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</si>
  <si>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</si>
  <si>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</si>
  <si>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</si>
  <si>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</si>
  <si>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</si>
  <si>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</si>
  <si>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</si>
  <si>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</si>
  <si>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</si>
  <si>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</si>
  <si>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</si>
  <si>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</si>
  <si>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</si>
  <si>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</si>
  <si>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</si>
  <si>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</si>
  <si>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</si>
  <si>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</si>
  <si>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</si>
  <si>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</si>
  <si>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</si>
  <si>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</si>
  <si>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</si>
  <si>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</si>
  <si>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</si>
  <si>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</si>
  <si>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</si>
  <si>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</si>
  <si>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</si>
  <si>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</si>
  <si>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</si>
  <si>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</si>
  <si>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</si>
  <si>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</si>
  <si>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</si>
  <si>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</si>
  <si>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</si>
  <si>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</si>
  <si>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</si>
  <si>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</si>
  <si>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</si>
  <si>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</si>
  <si>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</si>
  <si>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</si>
  <si>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</si>
  <si>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</si>
  <si>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</si>
  <si>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</si>
  <si>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</si>
  <si>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</si>
  <si>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</si>
  <si>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</si>
  <si>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</si>
  <si>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</si>
  <si>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</si>
  <si>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</si>
  <si>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</si>
  <si>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</si>
  <si>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</si>
  <si>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</si>
  <si>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</si>
  <si>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</si>
  <si>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</si>
  <si>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</si>
  <si>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</si>
  <si>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</si>
  <si>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</si>
  <si>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</si>
  <si>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</si>
  <si>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</si>
  <si>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</si>
  <si>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</si>
  <si>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</si>
  <si>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</si>
  <si>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</si>
  <si>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</si>
  <si>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</si>
  <si>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</si>
  <si>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</si>
  <si>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</si>
  <si>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</si>
  <si>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</si>
  <si>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</si>
  <si>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</si>
  <si>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</si>
  <si>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</si>
  <si>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</si>
  <si>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</si>
  <si>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</si>
  <si>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</si>
  <si>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</si>
  <si>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</si>
  <si>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</si>
  <si>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</si>
  <si>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</si>
  <si>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</si>
  <si>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</si>
  <si>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</si>
  <si>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</si>
  <si>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</si>
  <si>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</si>
  <si>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</si>
  <si>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</si>
  <si>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</si>
  <si>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</si>
  <si>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</si>
  <si>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</si>
  <si>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</si>
  <si>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</si>
  <si>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</si>
  <si>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</si>
  <si>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</si>
  <si>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</si>
  <si>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</si>
  <si>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</si>
  <si>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</si>
  <si>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</si>
  <si>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</si>
  <si>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</si>
  <si>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</si>
  <si>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</si>
  <si>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</si>
  <si>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</si>
  <si>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</si>
  <si>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</si>
  <si>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</si>
  <si>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</si>
  <si>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</si>
  <si>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</si>
  <si>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</si>
  <si>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</si>
  <si>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</si>
  <si>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</si>
  <si>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</si>
  <si>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</si>
  <si>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</si>
  <si>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</si>
  <si>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</si>
  <si>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</si>
  <si>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</si>
  <si>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</si>
  <si>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</si>
  <si>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</si>
  <si>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</si>
  <si>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</si>
  <si>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</si>
  <si>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</si>
  <si>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</si>
  <si>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</si>
  <si>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</si>
  <si>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</si>
  <si>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</si>
  <si>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</si>
  <si>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</si>
  <si>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</si>
  <si>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</si>
  <si>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</si>
  <si>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</si>
  <si>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</si>
  <si>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</si>
  <si>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</si>
  <si>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</si>
  <si>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</si>
  <si>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</si>
  <si>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</si>
  <si>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</si>
  <si>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</si>
  <si>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</si>
  <si>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</si>
  <si>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</si>
  <si>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</si>
  <si>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</si>
  <si>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</si>
  <si>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</si>
  <si>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</si>
  <si>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</si>
  <si>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</si>
  <si>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</si>
  <si>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</si>
  <si>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</si>
  <si>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</si>
  <si>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</si>
  <si>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</si>
  <si>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</si>
  <si>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</si>
  <si>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</si>
  <si>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</si>
  <si>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</si>
  <si>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</si>
  <si>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</si>
  <si>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</si>
  <si>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</si>
  <si>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</si>
  <si>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</si>
  <si>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</si>
  <si>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</si>
  <si>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</si>
  <si>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</si>
  <si>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</si>
  <si>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</si>
  <si>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</si>
  <si>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</si>
  <si>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</si>
  <si>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</si>
  <si>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</si>
  <si>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</si>
  <si>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</si>
  <si>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</si>
  <si>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</si>
  <si>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</si>
  <si>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</si>
  <si>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</si>
  <si>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</si>
  <si>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</si>
  <si>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</si>
  <si>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</si>
  <si>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</si>
  <si>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</si>
  <si>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</si>
  <si>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</si>
  <si>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</si>
  <si>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</si>
  <si>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</si>
  <si>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</si>
  <si>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</si>
  <si>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</si>
  <si>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</si>
  <si>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</si>
  <si>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</si>
  <si>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</si>
  <si>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</si>
  <si>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</si>
  <si>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</si>
  <si>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</si>
  <si>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</si>
  <si>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</si>
  <si>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</si>
  <si>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</si>
  <si>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</si>
  <si>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</si>
  <si>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</si>
  <si>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</si>
  <si>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</si>
  <si>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</si>
  <si>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</si>
  <si>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</si>
  <si>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</si>
  <si>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</si>
  <si>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</si>
  <si>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</si>
  <si>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</si>
  <si>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</si>
  <si>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</si>
  <si>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</si>
  <si>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</si>
  <si>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</si>
  <si>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</si>
  <si>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</si>
  <si>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</si>
  <si>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</si>
  <si>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</si>
  <si>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</si>
  <si>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</si>
  <si>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</si>
  <si>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</si>
  <si>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</si>
  <si>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</si>
  <si>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</si>
  <si>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</si>
  <si>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</si>
  <si>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</si>
  <si>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</si>
  <si>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</si>
  <si>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</si>
  <si>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</si>
  <si>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</si>
  <si>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</si>
  <si>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</si>
  <si>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</si>
  <si>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</si>
  <si>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</si>
  <si>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</si>
  <si>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</si>
  <si>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</si>
  <si>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</si>
  <si>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</si>
  <si>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</si>
  <si>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</si>
  <si>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</si>
  <si>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</si>
  <si>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</si>
  <si>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</si>
  <si>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</si>
  <si>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</si>
  <si>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</si>
  <si>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</si>
  <si>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</si>
  <si>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</si>
  <si>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</si>
  <si>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</si>
  <si>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</si>
  <si>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</si>
  <si>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</si>
  <si>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</si>
  <si>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</si>
  <si>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</si>
  <si>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</si>
  <si>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</si>
  <si>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</si>
  <si>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</si>
  <si>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</si>
  <si>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</si>
  <si>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</si>
  <si>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</si>
  <si>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</si>
  <si>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</si>
  <si>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</si>
  <si>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</si>
  <si>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</si>
  <si>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</si>
  <si>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</si>
  <si>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</si>
  <si>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</si>
  <si>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</si>
  <si>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</si>
  <si>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</si>
  <si>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</si>
  <si>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</si>
  <si>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</si>
  <si>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</si>
  <si>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</si>
  <si>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</si>
  <si>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</si>
  <si>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</si>
  <si>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</si>
  <si>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</si>
  <si>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</si>
  <si>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</si>
  <si>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</si>
  <si>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</si>
  <si>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</si>
  <si>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</si>
  <si>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</si>
  <si>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</si>
  <si>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</si>
  <si>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</si>
  <si>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</si>
  <si>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</si>
  <si>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</si>
  <si>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</si>
  <si>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</si>
  <si>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</si>
  <si>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</si>
  <si>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</si>
  <si>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</si>
  <si>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</si>
  <si>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</si>
  <si>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</si>
  <si>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</si>
  <si>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</si>
  <si>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</si>
  <si>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</si>
  <si>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</si>
  <si>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</si>
  <si>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</si>
  <si>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</si>
  <si>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</si>
  <si>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</si>
  <si>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</si>
  <si>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</si>
  <si>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</si>
  <si>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</si>
  <si>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</si>
  <si>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</si>
  <si>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</si>
  <si>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</si>
  <si>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</si>
  <si>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</si>
  <si>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</si>
  <si>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</si>
  <si>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</si>
  <si>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</si>
  <si>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</si>
  <si>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</si>
  <si>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</si>
  <si>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</si>
  <si>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</si>
  <si>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</si>
  <si>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</si>
  <si>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</si>
  <si>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</si>
  <si>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</si>
  <si>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</si>
  <si>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</si>
  <si>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</si>
  <si>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</si>
  <si>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</si>
  <si>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</si>
  <si>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</si>
  <si>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</si>
  <si>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</si>
  <si>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</si>
  <si>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</si>
  <si>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</si>
  <si>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</si>
  <si>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</si>
  <si>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</si>
  <si>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</si>
  <si>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</si>
  <si>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</si>
  <si>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</si>
  <si>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</si>
  <si>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</si>
  <si>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</si>
  <si>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</si>
  <si>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</si>
  <si>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</si>
  <si>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</si>
  <si>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</si>
  <si>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</si>
  <si>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</si>
  <si>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</si>
  <si>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</si>
  <si>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</si>
  <si>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</si>
  <si>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</si>
  <si>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</si>
  <si>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</si>
  <si>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</si>
  <si>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</si>
  <si>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</si>
  <si>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</si>
  <si>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</si>
  <si>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</si>
  <si>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</si>
  <si>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</si>
  <si>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</si>
  <si>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</si>
  <si>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</si>
  <si>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</si>
  <si>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</si>
  <si>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</si>
  <si>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</si>
  <si>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</si>
  <si>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</si>
  <si>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</si>
  <si>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</si>
  <si>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</si>
  <si>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</si>
  <si>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</si>
  <si>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</si>
  <si>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</si>
  <si>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</si>
  <si>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</si>
  <si>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</si>
  <si>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</si>
  <si>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</si>
  <si>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</si>
  <si>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</si>
  <si>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</si>
  <si>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</si>
  <si>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</si>
  <si>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</si>
  <si>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</si>
  <si>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</si>
  <si>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</si>
  <si>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</si>
  <si>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</si>
  <si>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</si>
  <si>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</si>
  <si>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</si>
  <si>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</si>
  <si>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</si>
  <si>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</si>
  <si>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</si>
  <si>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</si>
  <si>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</si>
  <si>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</si>
  <si>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</si>
  <si>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</si>
  <si>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</si>
  <si>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</si>
  <si>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</si>
  <si>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</si>
  <si>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</si>
  <si>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</si>
  <si>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</si>
  <si>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</si>
  <si>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</si>
  <si>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</si>
  <si>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</si>
  <si>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</si>
  <si>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</si>
  <si>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</si>
  <si>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</si>
  <si>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</si>
  <si>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</si>
  <si>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</si>
  <si>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</si>
  <si>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</si>
  <si>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</si>
  <si>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</si>
  <si>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</si>
  <si>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</si>
  <si>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</si>
  <si>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</si>
  <si>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</si>
  <si>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</si>
  <si>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</si>
  <si>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</si>
  <si>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</si>
  <si>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</si>
  <si>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</si>
  <si>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</si>
  <si>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</si>
  <si>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</si>
  <si>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</si>
  <si>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</si>
  <si>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</si>
  <si>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</si>
  <si>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</si>
  <si>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</si>
  <si>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</si>
  <si>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</si>
  <si>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</si>
  <si>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</si>
  <si>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</si>
  <si>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</si>
  <si>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</si>
  <si>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</si>
  <si>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</si>
  <si>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</si>
  <si>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</si>
  <si>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</si>
  <si>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</si>
  <si>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</si>
  <si>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</si>
  <si>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</si>
  <si>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</si>
  <si>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</si>
  <si>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</si>
  <si>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</si>
  <si>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</si>
  <si>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</si>
  <si>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</si>
  <si>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</si>
  <si>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</si>
  <si>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</si>
  <si>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</si>
  <si>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</si>
  <si>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</si>
  <si>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</si>
  <si>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</si>
  <si>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</si>
  <si>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</si>
  <si>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</si>
  <si>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</si>
  <si>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</si>
  <si>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</si>
  <si>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</si>
  <si>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</si>
  <si>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</si>
  <si>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</si>
  <si>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</si>
  <si>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</si>
  <si>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</si>
  <si>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</si>
  <si>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</si>
  <si>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</si>
  <si>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</si>
  <si>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</si>
  <si>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</si>
  <si>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</si>
  <si>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</si>
  <si>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</si>
  <si>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</si>
  <si>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</si>
  <si>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</si>
  <si>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</si>
  <si>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</si>
  <si>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</si>
  <si>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</si>
  <si>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</si>
  <si>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</si>
  <si>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</si>
  <si>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</si>
  <si>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</si>
  <si>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</si>
  <si>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</si>
  <si>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</si>
  <si>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</si>
  <si>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</si>
  <si>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</si>
  <si>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</si>
  <si>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</si>
  <si>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</si>
  <si>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</si>
  <si>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</si>
  <si>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</si>
  <si>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</si>
  <si>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</si>
  <si>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</si>
  <si>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</si>
  <si>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</si>
  <si>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</si>
  <si>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</si>
  <si>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</si>
  <si>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</si>
  <si>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</si>
  <si>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</si>
  <si>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</si>
  <si>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</si>
  <si>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</si>
  <si>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</si>
  <si>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</si>
  <si>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</si>
  <si>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</si>
  <si>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</si>
  <si>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</si>
  <si>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</si>
  <si>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</si>
  <si>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</si>
  <si>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</si>
  <si>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</si>
  <si>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</si>
  <si>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</si>
  <si>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</si>
  <si>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</si>
  <si>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</si>
  <si>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</si>
  <si>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</si>
  <si>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</si>
  <si>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</si>
  <si>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</si>
  <si>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</si>
  <si>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</si>
  <si>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</si>
  <si>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</si>
  <si>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</si>
  <si>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</si>
  <si>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</si>
  <si>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</si>
  <si>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</si>
  <si>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</si>
  <si>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</si>
  <si>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</si>
  <si>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</si>
  <si>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</si>
  <si>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</si>
  <si>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</si>
  <si>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</si>
  <si>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</si>
  <si>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</si>
  <si>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</si>
  <si>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</si>
  <si>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</si>
  <si>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</si>
  <si>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</si>
  <si>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</si>
  <si>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</si>
  <si>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</si>
  <si>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</si>
  <si>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</si>
  <si>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</si>
  <si>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</si>
  <si>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</si>
  <si>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</si>
  <si>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</si>
  <si>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</si>
  <si>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</si>
  <si>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</si>
  <si>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</si>
  <si>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</si>
  <si>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</si>
  <si>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</si>
  <si>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</si>
  <si>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</si>
  <si>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</si>
  <si>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</si>
  <si>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</si>
  <si>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</si>
  <si>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</si>
  <si>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</si>
  <si>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</si>
  <si>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</si>
  <si>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</si>
  <si>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</si>
  <si>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</si>
  <si>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</si>
  <si>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</si>
  <si>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</si>
  <si>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</si>
  <si>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</si>
  <si>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</si>
  <si>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</si>
  <si>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</si>
  <si>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</si>
  <si>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</si>
  <si>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</si>
  <si>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</si>
  <si>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</si>
  <si>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</si>
  <si>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</si>
  <si>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</si>
  <si>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</si>
  <si>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</si>
  <si>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</si>
  <si>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</si>
  <si>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</si>
  <si>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</si>
  <si>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</si>
  <si>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</si>
  <si>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</si>
  <si>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</si>
  <si>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</si>
  <si>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</si>
  <si>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</si>
  <si>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</si>
  <si>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</si>
  <si>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</si>
  <si>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</si>
  <si>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</si>
  <si>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</si>
  <si>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</si>
  <si>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</si>
  <si>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</si>
  <si>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</si>
  <si>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</si>
  <si>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</si>
  <si>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</si>
  <si>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</si>
  <si>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</si>
  <si>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</si>
  <si>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</si>
  <si>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</si>
  <si>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</si>
  <si>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</si>
  <si>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</si>
  <si>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</si>
  <si>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</si>
  <si>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</si>
  <si>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</si>
  <si>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</si>
  <si>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</si>
  <si>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</si>
  <si>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</si>
  <si>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</si>
  <si>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</si>
  <si>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</si>
  <si>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</si>
  <si>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</si>
  <si>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</si>
  <si>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</si>
  <si>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</si>
  <si>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</si>
  <si>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</si>
  <si>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</si>
  <si>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</si>
  <si>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</si>
  <si>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</si>
  <si>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</si>
  <si>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</si>
  <si>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</si>
  <si>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</si>
  <si>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</si>
  <si>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</si>
  <si>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</si>
  <si>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</si>
  <si>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</si>
  <si>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</si>
  <si>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</si>
  <si>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</si>
  <si>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</si>
  <si>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</si>
  <si>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</si>
  <si>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</si>
  <si>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</si>
  <si>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</si>
  <si>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</si>
  <si>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</si>
  <si>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</si>
  <si>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</si>
  <si>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</si>
  <si>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</si>
  <si>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</si>
  <si>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</si>
  <si>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</si>
  <si>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</si>
  <si>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</si>
  <si>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</si>
  <si>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</si>
  <si>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</si>
  <si>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</si>
  <si>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</si>
  <si>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</si>
  <si>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</si>
  <si>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</si>
  <si>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</si>
  <si>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</si>
  <si>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</si>
  <si>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</si>
  <si>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</si>
  <si>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</si>
  <si>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</si>
  <si>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</si>
  <si>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</si>
  <si>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</si>
  <si>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</si>
  <si>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</si>
  <si>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</si>
  <si>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</si>
  <si>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</si>
  <si>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</si>
  <si>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</si>
  <si>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</si>
  <si>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</si>
  <si>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</si>
  <si>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</si>
  <si>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</si>
  <si>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</si>
  <si>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</si>
  <si>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</si>
  <si>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</si>
  <si>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</si>
  <si>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</si>
  <si>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</si>
  <si>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</si>
  <si>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</si>
  <si>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</si>
  <si>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</si>
  <si>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</si>
  <si>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</si>
  <si>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</si>
  <si>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</si>
  <si>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</si>
  <si>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</si>
  <si>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</si>
  <si>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</si>
  <si>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</si>
  <si>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</si>
  <si>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</si>
  <si>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</si>
  <si>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</si>
  <si>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</si>
  <si>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</si>
  <si>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</si>
  <si>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</si>
  <si>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</si>
  <si>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</si>
  <si>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</si>
  <si>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</si>
  <si>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</si>
  <si>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</si>
  <si>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</si>
  <si>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</si>
  <si>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</si>
  <si>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</si>
  <si>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</si>
  <si>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</si>
  <si>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</si>
  <si>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</si>
  <si>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</si>
  <si>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</si>
  <si>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</si>
  <si>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</si>
  <si>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</si>
  <si>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</si>
  <si>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</si>
  <si>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</si>
  <si>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</si>
  <si>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</si>
  <si>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</si>
  <si>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</si>
  <si>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</si>
  <si>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</si>
  <si>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</si>
  <si>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</si>
  <si>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</si>
  <si>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</si>
  <si>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</si>
  <si>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</si>
  <si>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</si>
  <si>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</si>
  <si>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</si>
  <si>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</si>
  <si>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</si>
  <si>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</si>
  <si>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</si>
  <si>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</si>
  <si>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</si>
  <si>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</si>
  <si>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</si>
  <si>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</si>
  <si>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</si>
  <si>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</si>
  <si>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</si>
  <si>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</si>
  <si>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</si>
  <si>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</si>
  <si>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</si>
  <si>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</si>
  <si>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</si>
  <si>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</si>
  <si>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</si>
  <si>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</si>
  <si>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</si>
  <si>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</si>
  <si>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</si>
  <si>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</si>
  <si>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</si>
  <si>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</si>
  <si>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</si>
  <si>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</si>
  <si>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</si>
  <si>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</si>
  <si>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</si>
  <si>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</si>
  <si>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</si>
  <si>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</si>
  <si>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</si>
  <si>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</si>
  <si>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</si>
  <si>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</si>
  <si>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</si>
  <si>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</si>
  <si>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</si>
  <si>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</si>
  <si>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</si>
  <si>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</si>
  <si>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</si>
  <si>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</si>
  <si>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</si>
  <si>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</si>
  <si>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</si>
  <si>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</si>
  <si>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</si>
  <si>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</si>
  <si>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</si>
  <si>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</si>
  <si>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</si>
  <si>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</si>
  <si>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</si>
  <si>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</si>
  <si>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</si>
  <si>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</si>
  <si>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</si>
  <si>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</si>
  <si>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</si>
  <si>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</si>
  <si>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</si>
  <si>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</si>
  <si>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</si>
  <si>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</si>
  <si>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</si>
  <si>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</si>
  <si>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</si>
  <si>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</si>
  <si>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</si>
  <si>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</si>
  <si>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</si>
  <si>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</si>
  <si>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</si>
  <si>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</si>
  <si>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</si>
  <si>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</si>
  <si>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</si>
  <si>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</si>
  <si>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</si>
  <si>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</si>
  <si>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</si>
  <si>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</si>
  <si>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</si>
  <si>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</si>
  <si>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</si>
  <si>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</si>
  <si>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</si>
  <si>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</si>
  <si>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</si>
  <si>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</si>
  <si>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</si>
  <si>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</si>
  <si>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</si>
  <si>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</si>
  <si>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</si>
  <si>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</si>
  <si>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</si>
  <si>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</si>
  <si>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</si>
  <si>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</si>
  <si>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</si>
  <si>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</si>
  <si>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</si>
  <si>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</si>
  <si>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</si>
  <si>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</si>
  <si>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</si>
  <si>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</si>
  <si>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</si>
  <si>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</si>
  <si>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</si>
  <si>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</si>
  <si>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</si>
  <si>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</si>
  <si>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</si>
  <si>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</si>
  <si>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</si>
  <si>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</si>
  <si>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</si>
  <si>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</si>
  <si>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</si>
  <si>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</si>
  <si>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</si>
  <si>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</si>
  <si>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</si>
  <si>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</si>
  <si>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</si>
  <si>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</si>
  <si>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</si>
  <si>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</si>
  <si>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</si>
  <si>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</si>
  <si>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</si>
  <si>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</si>
  <si>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</si>
  <si>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</si>
  <si>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</si>
  <si>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</si>
  <si>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</si>
  <si>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</si>
  <si>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</si>
  <si>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</si>
  <si>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</si>
  <si>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</si>
  <si>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</si>
  <si>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</si>
  <si>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</si>
  <si>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</si>
  <si>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</si>
  <si>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</si>
  <si>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</si>
  <si>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</si>
  <si>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</si>
  <si>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</si>
  <si>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</si>
  <si>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</si>
  <si>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</si>
  <si>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</si>
  <si>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</si>
  <si>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</si>
  <si>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</si>
  <si>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</si>
  <si>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</si>
  <si>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</si>
  <si>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</si>
  <si>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</si>
  <si>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</si>
  <si>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</si>
  <si>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</si>
  <si>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</si>
  <si>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</si>
  <si>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</si>
  <si>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</si>
  <si>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</si>
  <si>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</si>
  <si>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</si>
  <si>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</si>
  <si>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</si>
  <si>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</si>
  <si>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</si>
  <si>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</si>
  <si>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</si>
  <si>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</si>
  <si>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</si>
  <si>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</si>
  <si>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</si>
  <si>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</si>
  <si>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</si>
  <si>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</si>
  <si>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</si>
  <si>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</si>
  <si>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</si>
  <si>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</si>
  <si>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</si>
  <si>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</si>
  <si>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</si>
  <si>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</si>
  <si>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</si>
  <si>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</si>
  <si>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</si>
  <si>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</si>
  <si>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</si>
  <si>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</si>
  <si>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</si>
  <si>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</si>
  <si>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</si>
  <si>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</si>
  <si>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</si>
  <si>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</si>
  <si>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</si>
  <si>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</si>
  <si>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</si>
  <si>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</si>
  <si>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</si>
  <si>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</si>
  <si>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</si>
  <si>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</si>
  <si>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</si>
  <si>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</si>
  <si>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</si>
  <si>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</si>
  <si>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</si>
  <si>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</si>
  <si>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</si>
  <si>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</si>
  <si>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</si>
  <si>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</si>
  <si>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</si>
  <si>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</si>
  <si>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</si>
  <si>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</si>
  <si>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</si>
  <si>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</si>
  <si>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</si>
  <si>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</si>
  <si>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</si>
  <si>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</si>
  <si>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</si>
  <si>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</si>
  <si>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</si>
  <si>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</si>
  <si>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</si>
  <si>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</si>
  <si>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</si>
  <si>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</si>
  <si>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</si>
  <si>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</si>
  <si>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</si>
  <si>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</si>
  <si>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</si>
  <si>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</si>
  <si>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</si>
  <si>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</si>
  <si>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</si>
  <si>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</si>
  <si>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</si>
  <si>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</si>
  <si>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</si>
  <si>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</si>
  <si>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</si>
  <si>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</si>
  <si>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</si>
  <si>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</si>
  <si>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</si>
  <si>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</si>
  <si>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</si>
  <si>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</si>
  <si>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</si>
  <si>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</si>
  <si>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</si>
  <si>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</si>
  <si>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</si>
  <si>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</si>
  <si>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</si>
  <si>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</si>
  <si>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</si>
  <si>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</si>
  <si>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</si>
  <si>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</si>
  <si>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</si>
  <si>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</si>
  <si>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</si>
  <si>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</si>
  <si>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</si>
  <si>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</si>
  <si>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</si>
  <si>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</si>
  <si>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</si>
  <si>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</si>
  <si>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</si>
  <si>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</si>
  <si>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</si>
  <si>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</si>
  <si>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</si>
  <si>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</si>
  <si>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</si>
  <si>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</si>
  <si>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</si>
  <si>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</si>
  <si>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</si>
  <si>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</si>
  <si>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</si>
  <si>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</si>
  <si>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</si>
  <si>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</si>
  <si>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</si>
  <si>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</si>
  <si>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</si>
  <si>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</si>
  <si>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</si>
  <si>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</si>
  <si>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</si>
  <si>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</si>
  <si>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</si>
  <si>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</si>
  <si>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</si>
  <si>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</si>
  <si>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</si>
  <si>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</si>
  <si>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</si>
  <si>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</si>
  <si>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</si>
  <si>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</si>
  <si>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</si>
  <si>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</si>
  <si>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</si>
  <si>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</si>
  <si>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</si>
  <si>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</si>
  <si>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</si>
  <si>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</si>
  <si>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</si>
  <si>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</si>
  <si>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</si>
  <si>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</si>
  <si>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</si>
  <si>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</si>
  <si>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</si>
  <si>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</si>
  <si>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</si>
  <si>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</si>
  <si>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</si>
  <si>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</si>
  <si>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</si>
  <si>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</si>
  <si>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</si>
  <si>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</si>
  <si>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</si>
  <si>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</si>
  <si>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</si>
  <si>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</si>
  <si>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</si>
  <si>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</si>
  <si>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</si>
  <si>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</si>
  <si>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</si>
  <si>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</si>
  <si>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</si>
  <si>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</si>
  <si>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</si>
  <si>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</si>
  <si>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</si>
  <si>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</si>
  <si>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</si>
  <si>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</si>
  <si>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</si>
  <si>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</si>
  <si>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</si>
  <si>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</si>
  <si>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</si>
  <si>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</si>
  <si>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</si>
  <si>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</si>
  <si>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</si>
  <si>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</si>
  <si>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</si>
  <si>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</si>
  <si>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</si>
  <si>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</si>
  <si>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</si>
  <si>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</si>
  <si>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</si>
  <si>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</si>
  <si>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</si>
  <si>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</si>
  <si>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</si>
  <si>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</si>
  <si>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</si>
  <si>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</si>
  <si>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</si>
  <si>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</si>
  <si>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</si>
  <si>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</si>
  <si>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</si>
  <si>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</si>
  <si>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</si>
  <si>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</si>
  <si>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</si>
  <si>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</si>
  <si>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</si>
  <si>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</si>
  <si>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</si>
  <si>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</si>
  <si>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</si>
  <si>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</si>
  <si>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</si>
  <si>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</si>
  <si>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</si>
  <si>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</si>
  <si>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</si>
  <si>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</si>
  <si>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</si>
  <si>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</si>
  <si>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</si>
  <si>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</si>
  <si>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</si>
  <si>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</si>
  <si>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</si>
  <si>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</si>
  <si>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</si>
  <si>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</si>
  <si>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</si>
  <si>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</si>
  <si>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</si>
  <si>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</si>
  <si>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</si>
  <si>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</si>
  <si>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</si>
  <si>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</si>
  <si>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</si>
  <si>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</si>
  <si>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</si>
  <si>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</si>
  <si>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</si>
  <si>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</si>
  <si>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</si>
  <si>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</si>
  <si>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</si>
  <si>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</si>
  <si>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</si>
  <si>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</si>
  <si>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</si>
  <si>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</si>
  <si>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</si>
  <si>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</si>
  <si>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</si>
  <si>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</si>
  <si>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</si>
  <si>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</si>
  <si>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</si>
  <si>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</si>
  <si>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</si>
  <si>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</si>
  <si>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</si>
  <si>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</si>
  <si>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</si>
  <si>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</si>
  <si>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</si>
  <si>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</si>
  <si>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</si>
  <si>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</si>
  <si>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</si>
  <si>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</si>
  <si>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</si>
  <si>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</si>
  <si>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</si>
  <si>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</si>
  <si>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</si>
  <si>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</si>
  <si>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</si>
  <si>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</si>
  <si>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</si>
  <si>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</si>
  <si>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</si>
  <si>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</si>
  <si>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</si>
  <si>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</si>
  <si>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</si>
  <si>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</si>
  <si>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</si>
  <si>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</si>
  <si>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</si>
  <si>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</si>
  <si>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</si>
  <si>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</si>
  <si>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</si>
  <si>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</si>
  <si>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</si>
  <si>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</si>
  <si>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</si>
  <si>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</si>
  <si>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</si>
  <si>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</si>
  <si>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</si>
  <si>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</si>
  <si>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</si>
  <si>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</si>
  <si>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</si>
  <si>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</si>
  <si>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</si>
  <si>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</si>
  <si>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</si>
  <si>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</si>
  <si>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</si>
  <si>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</si>
  <si>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</si>
  <si>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</si>
  <si>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</si>
  <si>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</si>
  <si>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</si>
  <si>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</si>
  <si>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</si>
  <si>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</si>
  <si>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</si>
  <si>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</si>
  <si>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</si>
  <si>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</si>
  <si>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</si>
  <si>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</si>
  <si>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</si>
  <si>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</si>
  <si>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</si>
  <si>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</si>
  <si>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</si>
  <si>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</si>
  <si>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</si>
  <si>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</si>
  <si>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</si>
  <si>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</si>
  <si>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</si>
  <si>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</si>
  <si>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</si>
  <si>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</si>
  <si>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</si>
  <si>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</si>
  <si>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</si>
  <si>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</si>
  <si>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</si>
  <si>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</si>
  <si>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</si>
  <si>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</si>
  <si>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</si>
  <si>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</si>
  <si>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</si>
  <si>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</si>
  <si>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</si>
  <si>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</si>
  <si>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</si>
  <si>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</si>
  <si>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</si>
  <si>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</si>
  <si>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</si>
  <si>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</si>
  <si>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</si>
  <si>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</si>
  <si>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</si>
  <si>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</si>
  <si>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</si>
  <si>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</si>
  <si>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</si>
  <si>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</si>
  <si>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</si>
  <si>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</si>
  <si>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</si>
  <si>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</si>
  <si>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</si>
  <si>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</si>
  <si>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</si>
  <si>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</si>
  <si>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</si>
  <si>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</si>
  <si>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</si>
  <si>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</si>
  <si>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</si>
  <si>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</si>
  <si>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</si>
  <si>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</si>
  <si>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</si>
  <si>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</si>
  <si>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</si>
  <si>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</si>
  <si>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</si>
  <si>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</si>
  <si>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</si>
  <si>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</si>
  <si>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</si>
  <si>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</si>
  <si>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</si>
  <si>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</si>
  <si>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</si>
  <si>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</si>
  <si>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</si>
  <si>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</si>
  <si>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</si>
  <si>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</si>
  <si>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</si>
  <si>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</si>
  <si>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</si>
  <si>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</si>
  <si>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</si>
  <si>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</si>
  <si>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</si>
  <si>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</si>
  <si>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</si>
  <si>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</si>
  <si>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</si>
  <si>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</si>
  <si>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</si>
  <si>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</si>
  <si>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</si>
  <si>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</si>
  <si>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</si>
  <si>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</si>
  <si>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</si>
  <si>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</si>
  <si>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</si>
  <si>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</si>
  <si>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</si>
  <si>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</si>
  <si>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</si>
  <si>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</si>
  <si>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</si>
  <si>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</si>
  <si>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</si>
  <si>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</si>
  <si>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</si>
  <si>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</si>
  <si>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</si>
  <si>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</si>
  <si>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</si>
  <si>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</si>
  <si>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</si>
  <si>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</si>
  <si>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</si>
  <si>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</si>
  <si>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</si>
  <si>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</si>
  <si>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</si>
  <si>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</si>
  <si>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</si>
  <si>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</si>
  <si>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</si>
  <si>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</si>
  <si>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</si>
  <si>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</si>
  <si>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</si>
  <si>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</si>
  <si>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</si>
  <si>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</si>
  <si>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</si>
  <si>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</si>
  <si>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</si>
  <si>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</si>
  <si>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</si>
  <si>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</si>
  <si>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</si>
  <si>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</si>
  <si>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</si>
  <si>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</si>
  <si>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</si>
  <si>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</si>
  <si>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</si>
  <si>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</si>
  <si>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</si>
  <si>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</si>
  <si>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</si>
  <si>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</si>
  <si>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</si>
  <si>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</si>
  <si>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</si>
  <si>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</si>
  <si>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</si>
  <si>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</si>
  <si>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</si>
  <si>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</si>
  <si>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</si>
  <si>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</si>
  <si>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</si>
  <si>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</si>
  <si>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</si>
  <si>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</si>
  <si>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</si>
  <si>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</si>
  <si>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</si>
  <si>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</si>
  <si>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</si>
  <si>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</si>
  <si>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</si>
  <si>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</si>
  <si>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</si>
  <si>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</si>
  <si>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</si>
  <si>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</si>
  <si>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</si>
  <si>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</si>
  <si>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</si>
  <si>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</si>
  <si>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</si>
  <si>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</si>
  <si>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</si>
  <si>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</si>
  <si>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</si>
  <si>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</si>
  <si>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</si>
  <si>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</si>
  <si>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</si>
  <si>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</si>
  <si>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</si>
  <si>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</si>
  <si>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</si>
  <si>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</si>
  <si>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</si>
  <si>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</si>
  <si>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</si>
  <si>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</si>
  <si>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</si>
  <si>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</si>
  <si>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</si>
  <si>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</si>
  <si>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</si>
  <si>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</si>
  <si>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</si>
  <si>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</si>
  <si>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</si>
  <si>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</si>
  <si>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</si>
  <si>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</si>
  <si>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</si>
  <si>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</si>
  <si>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</si>
  <si>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</si>
  <si>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</si>
  <si>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</si>
  <si>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</si>
  <si>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</si>
  <si>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</si>
  <si>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</si>
  <si>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</si>
  <si>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</si>
  <si>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</si>
  <si>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</si>
  <si>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</si>
  <si>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</si>
  <si>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</si>
  <si>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</si>
  <si>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</si>
  <si>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</si>
  <si>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</si>
  <si>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</si>
  <si>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</si>
  <si>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</si>
  <si>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</si>
  <si>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</si>
  <si>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</si>
  <si>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</si>
  <si>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</si>
  <si>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</si>
  <si>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</si>
  <si>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</si>
  <si>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</si>
  <si>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</si>
  <si>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</si>
  <si>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</si>
  <si>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</si>
  <si>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</si>
  <si>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</si>
  <si>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</si>
  <si>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</si>
  <si>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</si>
  <si>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</si>
  <si>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</si>
  <si>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</si>
  <si>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</si>
  <si>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</si>
  <si>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</si>
  <si>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</si>
  <si>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</si>
  <si>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</si>
  <si>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</si>
  <si>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</si>
  <si>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</si>
  <si>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</si>
  <si>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</si>
  <si>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</si>
  <si>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</si>
  <si>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</si>
  <si>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</si>
  <si>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</si>
  <si>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</si>
  <si>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</si>
  <si>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</si>
  <si>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</si>
  <si>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</si>
  <si>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</si>
  <si>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</si>
  <si>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</si>
  <si>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</si>
  <si>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</si>
  <si>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</si>
  <si>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</si>
  <si>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</si>
  <si>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</si>
  <si>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</si>
  <si>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</si>
  <si>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</si>
  <si>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</si>
  <si>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</si>
  <si>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</si>
  <si>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</si>
  <si>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</si>
  <si>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</si>
  <si>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</si>
  <si>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</si>
  <si>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</si>
  <si>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</si>
  <si>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</si>
  <si>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</si>
  <si>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</si>
  <si>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</si>
  <si>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</si>
  <si>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</si>
  <si>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</si>
  <si>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</si>
  <si>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</si>
  <si>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</si>
  <si>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</si>
  <si>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</si>
  <si>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</si>
  <si>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</si>
  <si>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</si>
  <si>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</si>
  <si>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</si>
  <si>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</si>
  <si>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</si>
  <si>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</si>
  <si>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</si>
  <si>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</si>
  <si>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</si>
  <si>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</si>
  <si>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</si>
  <si>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</si>
  <si>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</si>
  <si>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</si>
  <si>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</si>
  <si>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</si>
  <si>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</si>
  <si>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</si>
  <si>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</si>
  <si>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</si>
  <si>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</si>
  <si>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</si>
  <si>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</si>
  <si>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</si>
  <si>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</si>
  <si>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</si>
  <si>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</si>
  <si>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</si>
  <si>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</si>
  <si>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</si>
  <si>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</si>
  <si>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</si>
  <si>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</si>
  <si>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</si>
  <si>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</si>
  <si>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</si>
  <si>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</si>
  <si>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</si>
  <si>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</si>
  <si>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</si>
  <si>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</si>
  <si>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</si>
  <si>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</si>
  <si>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</si>
  <si>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</si>
  <si>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</si>
  <si>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</si>
  <si>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</si>
  <si>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</si>
  <si>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</si>
  <si>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</si>
  <si>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</si>
  <si>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</si>
  <si>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</si>
  <si>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</si>
  <si>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</si>
  <si>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</si>
  <si>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</si>
  <si>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</si>
  <si>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</si>
  <si>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</si>
  <si>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</si>
  <si>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</si>
  <si>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</si>
  <si>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</si>
  <si>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</si>
  <si>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</si>
  <si>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</si>
  <si>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</si>
  <si>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</si>
  <si>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</si>
  <si>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</si>
  <si>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</si>
  <si>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</si>
  <si>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</si>
  <si>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</si>
  <si>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</si>
  <si>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</si>
  <si>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</si>
  <si>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</si>
  <si>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</si>
  <si>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</si>
  <si>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</si>
  <si>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</si>
  <si>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</si>
  <si>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</si>
  <si>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</si>
  <si>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</si>
  <si>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</si>
  <si>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</si>
  <si>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</si>
  <si>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</si>
  <si>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</si>
  <si>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</si>
  <si>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</si>
  <si>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</si>
  <si>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</si>
  <si>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</si>
  <si>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</si>
  <si>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</si>
  <si>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</si>
  <si>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</si>
  <si>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</si>
  <si>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</si>
  <si>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</si>
  <si>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</si>
  <si>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</si>
  <si>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</si>
  <si>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</si>
  <si>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</si>
  <si>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</si>
  <si>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</si>
  <si>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</si>
  <si>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</si>
  <si>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</si>
  <si>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</si>
  <si>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</si>
  <si>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</si>
  <si>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</si>
  <si>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</si>
  <si>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</si>
  <si>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</si>
  <si>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</si>
  <si>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</si>
  <si>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</si>
  <si>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</si>
  <si>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</si>
  <si>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</si>
  <si>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</si>
  <si>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</si>
  <si>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</si>
  <si>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</si>
  <si>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</si>
  <si>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</si>
  <si>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</si>
  <si>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</si>
  <si>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</si>
  <si>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</si>
  <si>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</si>
  <si>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</si>
  <si>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</si>
  <si>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</si>
  <si>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</si>
  <si>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</si>
  <si>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</si>
  <si>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</si>
  <si>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</si>
  <si>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</si>
  <si>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</si>
  <si>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</si>
  <si>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</si>
  <si>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</si>
  <si>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</si>
  <si>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</si>
  <si>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</si>
  <si>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</si>
  <si>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</si>
  <si>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</si>
  <si>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</si>
  <si>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</si>
  <si>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</si>
  <si>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</si>
  <si>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</si>
  <si>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</si>
  <si>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</si>
  <si>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</si>
  <si>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</si>
  <si>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</si>
  <si>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</si>
  <si>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</si>
  <si>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</si>
  <si>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</si>
  <si>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</si>
  <si>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</si>
  <si>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</si>
  <si>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</si>
  <si>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</si>
  <si>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</si>
  <si>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</si>
  <si>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</si>
  <si>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</si>
  <si>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</si>
  <si>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</si>
  <si>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</si>
  <si>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</si>
  <si>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</si>
  <si>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</si>
  <si>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</si>
  <si>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</si>
  <si>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</si>
  <si>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</si>
  <si>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</si>
  <si>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</si>
  <si>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</si>
  <si>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</si>
  <si>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</si>
  <si>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</si>
  <si>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</si>
  <si>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</si>
  <si>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</si>
  <si>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</si>
  <si>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</si>
  <si>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</si>
  <si>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</si>
  <si>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</si>
  <si>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</si>
  <si>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</si>
  <si>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</si>
  <si>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</si>
  <si>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</si>
  <si>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</si>
  <si>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</si>
  <si>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</si>
  <si>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</si>
  <si>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</si>
  <si>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</si>
  <si>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</si>
  <si>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</si>
  <si>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</si>
  <si>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</si>
  <si>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</si>
  <si>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</si>
  <si>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</si>
  <si>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</si>
  <si>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</si>
  <si>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</si>
  <si>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</si>
  <si>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</si>
  <si>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</si>
  <si>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</si>
  <si>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</si>
  <si>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</si>
  <si>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</si>
  <si>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</si>
  <si>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</si>
  <si>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</si>
  <si>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</si>
  <si>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</si>
  <si>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</si>
  <si>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</si>
  <si>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</si>
  <si>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</si>
  <si>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</si>
  <si>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</si>
  <si>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</si>
  <si>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</si>
  <si>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</si>
  <si>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</si>
  <si>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</si>
  <si>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</si>
  <si>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</si>
  <si>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</si>
  <si>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</si>
  <si>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</si>
  <si>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</si>
  <si>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</si>
  <si>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</si>
  <si>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</si>
  <si>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</si>
  <si>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</si>
  <si>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</si>
  <si>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</si>
  <si>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</si>
  <si>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</si>
  <si>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</si>
  <si>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</si>
  <si>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</si>
  <si>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</si>
  <si>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</si>
  <si>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</si>
  <si>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</si>
  <si>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</si>
  <si>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</si>
  <si>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</si>
  <si>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</si>
  <si>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</si>
  <si>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</si>
  <si>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</si>
  <si>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</si>
  <si>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</si>
  <si>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</si>
  <si>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</si>
  <si>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</si>
  <si>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</si>
  <si>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</si>
  <si>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</si>
  <si>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</si>
  <si>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</si>
  <si>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</si>
  <si>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</si>
  <si>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</si>
  <si>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</si>
  <si>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</si>
  <si>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</si>
  <si>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</si>
  <si>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</si>
  <si>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</si>
  <si>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</si>
  <si>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</si>
  <si>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</si>
  <si>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</si>
  <si>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</si>
  <si>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</si>
  <si>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</si>
  <si>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</si>
  <si>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</si>
  <si>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</si>
  <si>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</si>
  <si>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</si>
  <si>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</si>
  <si>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</si>
  <si>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</si>
  <si>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</si>
  <si>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</si>
  <si>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</si>
  <si>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</si>
  <si>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</si>
  <si>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</si>
  <si>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</si>
  <si>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</si>
  <si>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</si>
  <si>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</si>
  <si>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</si>
  <si>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</si>
  <si>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</si>
  <si>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</si>
  <si>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</si>
  <si>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</si>
  <si>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</si>
  <si>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</si>
  <si>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</si>
  <si>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</si>
  <si>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</si>
  <si>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</si>
  <si>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</si>
  <si>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</si>
  <si>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</si>
  <si>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</si>
  <si>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</si>
  <si>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</si>
  <si>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</si>
  <si>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</si>
  <si>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</si>
  <si>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</si>
  <si>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</si>
  <si>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</si>
  <si>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</si>
  <si>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</si>
  <si>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</si>
  <si>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</si>
  <si>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</si>
  <si>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</si>
  <si>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</si>
  <si>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</si>
  <si>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</si>
  <si>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</si>
  <si>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</si>
  <si>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</si>
  <si>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</si>
  <si>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</si>
  <si>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</si>
  <si>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</si>
  <si>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</si>
  <si>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</si>
  <si>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</si>
  <si>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</si>
  <si>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</si>
  <si>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</si>
  <si>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</si>
  <si>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</si>
  <si>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</si>
  <si>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</si>
  <si>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</si>
  <si>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</si>
  <si>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</si>
  <si>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</si>
  <si>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</si>
  <si>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</si>
  <si>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</si>
  <si>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</si>
  <si>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</si>
  <si>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</si>
  <si>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</si>
  <si>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</si>
  <si>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</si>
  <si>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</si>
  <si>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</si>
  <si>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</si>
  <si>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</si>
  <si>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</si>
  <si>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</si>
  <si>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</si>
  <si>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</si>
  <si>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</si>
  <si>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</si>
  <si>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</si>
  <si>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</si>
  <si>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</si>
  <si>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</si>
  <si>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</si>
  <si>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</si>
  <si>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</si>
  <si>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</si>
  <si>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</si>
  <si>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</si>
  <si>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</si>
  <si>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</si>
  <si>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</si>
  <si>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</si>
  <si>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</si>
  <si>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</si>
  <si>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</si>
  <si>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</si>
  <si>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</si>
  <si>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</si>
  <si>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</si>
  <si>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</si>
  <si>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</si>
  <si>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</si>
  <si>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</si>
  <si>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</si>
  <si>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</si>
  <si>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</si>
  <si>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</si>
  <si>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</si>
  <si>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</si>
  <si>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</si>
  <si>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</si>
  <si>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</si>
  <si>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</si>
  <si>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</si>
  <si>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</si>
  <si>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</si>
  <si>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</si>
  <si>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</si>
  <si>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</si>
  <si>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</si>
  <si>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</si>
  <si>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</si>
  <si>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</si>
  <si>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</si>
  <si>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</si>
  <si>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</si>
  <si>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</si>
  <si>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</si>
  <si>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</si>
  <si>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</si>
  <si>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</si>
  <si>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</si>
  <si>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</si>
  <si>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</si>
  <si>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</si>
  <si>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</si>
  <si>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</si>
  <si>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</si>
  <si>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</si>
  <si>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</si>
  <si>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</si>
  <si>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</si>
  <si>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</si>
  <si>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</si>
  <si>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</si>
  <si>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</si>
  <si>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</si>
  <si>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</si>
  <si>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</si>
  <si>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</si>
  <si>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</si>
  <si>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</si>
  <si>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</si>
  <si>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</si>
  <si>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</si>
  <si>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</si>
  <si>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</si>
  <si>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</si>
  <si>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</si>
  <si>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</si>
  <si>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</si>
  <si>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</si>
  <si>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</si>
  <si>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</si>
  <si>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</si>
  <si>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</si>
  <si>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</si>
  <si>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</si>
  <si>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</si>
  <si>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</si>
  <si>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</si>
  <si>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</si>
  <si>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</si>
  <si>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</si>
  <si>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</si>
  <si>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</si>
  <si>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</si>
  <si>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</si>
  <si>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</si>
  <si>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</si>
  <si>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</si>
  <si>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</si>
  <si>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</si>
  <si>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</si>
  <si>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</si>
  <si>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</si>
  <si>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</si>
  <si>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</si>
  <si>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</si>
  <si>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</si>
  <si>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</si>
  <si>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</si>
  <si>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</si>
  <si>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</si>
  <si>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</si>
  <si>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</si>
  <si>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</si>
  <si>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</si>
  <si>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</si>
  <si>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</si>
  <si>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</si>
  <si>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</si>
  <si>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</si>
  <si>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</si>
  <si>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</si>
  <si>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</si>
  <si>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</si>
  <si>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</si>
  <si>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</si>
  <si>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</si>
  <si>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</si>
  <si>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</si>
  <si>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</si>
  <si>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</si>
  <si>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</si>
  <si>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</si>
  <si>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</si>
  <si>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</si>
  <si>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</si>
  <si>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</si>
  <si>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</si>
  <si>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</si>
  <si>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</si>
  <si>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</si>
  <si>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</si>
  <si>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</si>
  <si>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</si>
  <si>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</si>
  <si>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</si>
  <si>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</si>
  <si>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</si>
  <si>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</si>
  <si>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</si>
  <si>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</si>
  <si>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</si>
  <si>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</si>
  <si>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</si>
  <si>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</si>
  <si>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</si>
  <si>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</si>
  <si>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</si>
  <si>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</si>
  <si>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</si>
  <si>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</si>
  <si>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</si>
  <si>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</si>
  <si>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</si>
  <si>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</si>
  <si>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</si>
  <si>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</si>
  <si>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</si>
  <si>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</si>
  <si>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</si>
  <si>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</si>
  <si>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</si>
  <si>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</si>
  <si>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</si>
  <si>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</si>
  <si>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</si>
  <si>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</si>
  <si>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</si>
  <si>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</si>
  <si>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</si>
  <si>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</si>
  <si>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</si>
  <si>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</si>
  <si>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</si>
  <si>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</si>
  <si>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</si>
  <si>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</si>
  <si>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</si>
  <si>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</si>
  <si>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</si>
  <si>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</si>
  <si>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</si>
  <si>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</si>
  <si>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</si>
  <si>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</si>
  <si>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</si>
  <si>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</si>
  <si>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</si>
  <si>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</si>
  <si>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</si>
  <si>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</si>
  <si>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</si>
  <si>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</si>
  <si>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</si>
  <si>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</si>
  <si>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</si>
  <si>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</si>
  <si>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</si>
  <si>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</si>
  <si>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</si>
  <si>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</si>
  <si>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</si>
  <si>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</si>
  <si>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</si>
  <si>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</si>
  <si>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</si>
  <si>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</si>
  <si>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</si>
  <si>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</si>
  <si>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</si>
  <si>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</si>
  <si>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</si>
  <si>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</si>
  <si>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</si>
  <si>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</si>
  <si>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</si>
  <si>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</si>
  <si>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</si>
  <si>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</si>
  <si>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</si>
  <si>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</si>
  <si>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</si>
  <si>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</si>
  <si>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</si>
  <si>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</si>
  <si>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</si>
  <si>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</si>
  <si>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</si>
  <si>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</si>
  <si>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</si>
  <si>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</si>
  <si>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</si>
  <si>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</si>
  <si>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</si>
  <si>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</si>
  <si>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</si>
  <si>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</si>
  <si>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</si>
  <si>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</si>
  <si>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</si>
  <si>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</si>
  <si>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</si>
  <si>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</si>
  <si>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</si>
  <si>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</si>
  <si>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</si>
  <si>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</si>
  <si>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</si>
  <si>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</si>
  <si>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</si>
  <si>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</si>
  <si>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</si>
  <si>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</si>
  <si>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</si>
  <si>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</si>
  <si>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</si>
  <si>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</si>
  <si>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</si>
  <si>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</si>
  <si>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</si>
  <si>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</si>
  <si>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</si>
  <si>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</si>
  <si>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</si>
  <si>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</si>
  <si>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</si>
  <si>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</si>
  <si>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</si>
  <si>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</si>
  <si>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</si>
  <si>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</si>
  <si>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</si>
  <si>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</si>
  <si>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</si>
  <si>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</si>
  <si>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</si>
  <si>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</si>
  <si>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</si>
  <si>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</si>
  <si>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</si>
  <si>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</si>
  <si>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</si>
  <si>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</si>
  <si>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</si>
  <si>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</si>
  <si>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</si>
  <si>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</si>
  <si>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</si>
  <si>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</si>
  <si>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</si>
  <si>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</si>
  <si>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</si>
  <si>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</si>
  <si>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</si>
  <si>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</si>
  <si>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</si>
  <si>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</si>
  <si>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</si>
  <si>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</si>
  <si>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</si>
  <si>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</si>
  <si>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</si>
  <si>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</si>
  <si>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</si>
  <si>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</si>
  <si>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</si>
  <si>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</si>
  <si>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</si>
  <si>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</si>
  <si>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</si>
  <si>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</si>
  <si>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</si>
  <si>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</si>
  <si>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</si>
  <si>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</si>
  <si>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</si>
  <si>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</si>
  <si>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</si>
  <si>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</si>
  <si>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</si>
  <si>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</si>
  <si>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</si>
  <si>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</si>
  <si>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</si>
  <si>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</si>
  <si>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</si>
  <si>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</si>
  <si>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</si>
  <si>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</si>
  <si>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</si>
  <si>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</si>
  <si>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</si>
  <si>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</si>
  <si>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</si>
  <si>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</si>
  <si>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</si>
  <si>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</si>
  <si>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</si>
  <si>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</si>
  <si>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</si>
  <si>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</si>
  <si>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</si>
  <si>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</si>
  <si>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</si>
  <si>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</si>
  <si>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</si>
  <si>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</si>
  <si>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</si>
  <si>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</si>
  <si>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</si>
  <si>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</si>
  <si>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</si>
  <si>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</si>
  <si>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</si>
  <si>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</si>
  <si>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</si>
  <si>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</si>
  <si>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</si>
  <si>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</si>
  <si>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</si>
  <si>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</si>
  <si>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</si>
  <si>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</si>
  <si>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</si>
  <si>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</si>
  <si>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</si>
  <si>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</si>
  <si>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</si>
  <si>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</si>
  <si>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</si>
  <si>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</si>
  <si>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</si>
  <si>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</si>
  <si>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</si>
  <si>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</si>
  <si>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</si>
  <si>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</si>
  <si>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</si>
  <si>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</si>
  <si>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</si>
  <si>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</si>
  <si>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</si>
  <si>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</si>
  <si>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</si>
  <si>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</si>
  <si>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</si>
  <si>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</si>
  <si>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</si>
  <si>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</si>
  <si>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</si>
  <si>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</si>
  <si>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</si>
  <si>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</si>
  <si>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</si>
  <si>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</si>
  <si>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</si>
  <si>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</si>
  <si>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</si>
  <si>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</si>
  <si>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</si>
  <si>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</si>
  <si>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</si>
  <si>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</si>
  <si>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</si>
  <si>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</si>
  <si>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</si>
  <si>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</si>
  <si>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</si>
  <si>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</si>
  <si>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</si>
  <si>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</si>
  <si>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</si>
  <si>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</si>
  <si>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</si>
  <si>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</si>
  <si>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</si>
  <si>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</si>
  <si>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</si>
  <si>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</si>
  <si>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</si>
  <si>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</si>
  <si>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</si>
  <si>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</si>
  <si>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</si>
  <si>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</si>
  <si>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</si>
  <si>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</si>
  <si>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</si>
  <si>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</si>
  <si>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</si>
  <si>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</si>
  <si>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</si>
  <si>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</si>
  <si>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</si>
  <si>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</si>
  <si>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</si>
  <si>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</si>
  <si>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</si>
  <si>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</si>
  <si>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</si>
  <si>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</si>
  <si>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</si>
  <si>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</si>
  <si>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</si>
  <si>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</si>
  <si>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</si>
  <si>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</si>
  <si>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</si>
  <si>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</si>
  <si>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</si>
  <si>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</si>
  <si>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</si>
  <si>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</si>
  <si>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</si>
  <si>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</si>
  <si>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</si>
  <si>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</si>
  <si>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</si>
  <si>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</si>
  <si>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</si>
  <si>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</si>
  <si>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</si>
  <si>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</si>
  <si>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</si>
  <si>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</si>
  <si>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</si>
  <si>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</si>
  <si>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</si>
  <si>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</si>
  <si>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</si>
  <si>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</si>
  <si>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</si>
  <si>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</si>
  <si>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</si>
  <si>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</si>
  <si>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</si>
  <si>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</si>
  <si>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</si>
  <si>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</si>
  <si>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</si>
  <si>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</si>
  <si>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</si>
  <si>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</si>
  <si>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</si>
  <si>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</si>
  <si>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</si>
  <si>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</si>
  <si>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</si>
  <si>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</si>
  <si>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</si>
  <si>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</si>
  <si>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</si>
  <si>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</si>
  <si>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</si>
  <si>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</si>
  <si>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</si>
  <si>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</si>
  <si>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</si>
  <si>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</si>
  <si>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</si>
  <si>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</si>
  <si>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</si>
  <si>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</si>
  <si>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</si>
  <si>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</si>
  <si>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</si>
  <si>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</si>
  <si>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</si>
  <si>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</si>
  <si>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</si>
  <si>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</si>
  <si>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</si>
  <si>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</si>
  <si>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</si>
  <si>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</si>
  <si>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</si>
  <si>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</si>
  <si>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</si>
  <si>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</si>
  <si>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</si>
  <si>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</si>
  <si>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</si>
  <si>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</si>
  <si>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</si>
  <si>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</si>
  <si>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</si>
  <si>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</si>
  <si>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</si>
  <si>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</si>
  <si>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</si>
  <si>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</si>
  <si>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</si>
  <si>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</si>
  <si>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</si>
  <si>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</si>
  <si>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</si>
  <si>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</si>
  <si>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</si>
  <si>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</si>
  <si>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</si>
  <si>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</si>
  <si>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</si>
  <si>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</si>
  <si>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</si>
  <si>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</si>
  <si>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</si>
  <si>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</si>
  <si>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</si>
  <si>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</si>
  <si>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</si>
  <si>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</si>
  <si>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</si>
  <si>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</si>
  <si>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</si>
  <si>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</si>
  <si>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</si>
  <si>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</si>
  <si>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</si>
  <si>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</si>
  <si>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</si>
  <si>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</si>
  <si>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</si>
  <si>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</si>
  <si>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</si>
  <si>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</si>
  <si>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</si>
  <si>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</si>
  <si>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</si>
  <si>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</si>
  <si>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</si>
  <si>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</si>
  <si>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</si>
  <si>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</si>
  <si>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</si>
  <si>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</si>
  <si>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</si>
  <si>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</si>
  <si>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</si>
  <si>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</si>
  <si>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</si>
  <si>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</si>
  <si>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</si>
  <si>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</si>
  <si>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</si>
  <si>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</si>
  <si>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</si>
  <si>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</si>
  <si>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</si>
  <si>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</si>
  <si>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</si>
  <si>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</si>
  <si>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</si>
  <si>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</si>
  <si>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</si>
  <si>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</si>
  <si>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</si>
  <si>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</si>
  <si>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</si>
  <si>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</si>
  <si>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</si>
  <si>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</si>
  <si>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</si>
  <si>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</si>
  <si>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</si>
  <si>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</si>
  <si>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</si>
  <si>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</si>
  <si>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</si>
  <si>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</si>
  <si>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</si>
  <si>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</si>
  <si>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</si>
  <si>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</si>
  <si>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</si>
  <si>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</si>
  <si>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</si>
  <si>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</si>
  <si>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</si>
  <si>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</si>
  <si>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</si>
  <si>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</si>
  <si>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</si>
  <si>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</si>
  <si>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</si>
  <si>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</si>
  <si>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</si>
  <si>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</si>
  <si>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</si>
  <si>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</si>
  <si>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</si>
  <si>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</si>
  <si>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</si>
  <si>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</si>
  <si>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</si>
  <si>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</si>
  <si>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</si>
  <si>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</si>
  <si>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</si>
  <si>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</si>
  <si>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</si>
  <si>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</si>
  <si>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</si>
  <si>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</si>
  <si>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</si>
  <si>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</si>
  <si>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</si>
  <si>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</si>
  <si>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</si>
  <si>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</si>
  <si>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</si>
  <si>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</si>
  <si>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</si>
  <si>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</si>
  <si>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</si>
  <si>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</si>
  <si>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</si>
  <si>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</si>
  <si>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</si>
  <si>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</si>
  <si>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</si>
  <si>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</si>
  <si>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</si>
  <si>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</si>
  <si>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</si>
  <si>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</si>
  <si>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</si>
  <si>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</si>
  <si>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</si>
  <si>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</si>
  <si>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</si>
  <si>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</si>
  <si>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</si>
  <si>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</si>
  <si>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</si>
  <si>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</si>
  <si>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</si>
  <si>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</si>
  <si>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</si>
  <si>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</si>
  <si>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</si>
  <si>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</si>
  <si>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</si>
  <si>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</si>
  <si>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</si>
  <si>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</si>
  <si>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</si>
  <si>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</si>
  <si>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</si>
  <si>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</si>
  <si>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</si>
  <si>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</si>
  <si>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</si>
  <si>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</si>
  <si>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</si>
  <si>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</si>
  <si>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</si>
  <si>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</si>
  <si>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</si>
  <si>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</si>
  <si>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</si>
  <si>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</si>
  <si>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</si>
  <si>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</si>
  <si>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</si>
  <si>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</si>
  <si>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</si>
  <si>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</si>
  <si>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</si>
  <si>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</si>
  <si>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</si>
  <si>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</si>
  <si>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</si>
  <si>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</si>
  <si>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</si>
  <si>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</si>
  <si>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</si>
  <si>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</si>
  <si>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</si>
  <si>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</si>
  <si>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</si>
  <si>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</si>
  <si>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</si>
  <si>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</si>
  <si>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</si>
  <si>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</si>
  <si>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</si>
  <si>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</si>
  <si>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</si>
  <si>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</si>
  <si>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</si>
  <si>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</si>
  <si>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</si>
  <si>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</si>
  <si>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</si>
  <si>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</si>
  <si>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</si>
  <si>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</si>
  <si>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</si>
  <si>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</si>
  <si>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</si>
  <si>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</si>
  <si>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</si>
  <si>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</si>
  <si>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</si>
  <si>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</si>
  <si>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</si>
  <si>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</si>
  <si>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</si>
  <si>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</si>
  <si>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</si>
  <si>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</si>
  <si>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</si>
  <si>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</si>
  <si>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</si>
  <si>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</si>
  <si>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</si>
  <si>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</si>
  <si>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</si>
  <si>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</si>
  <si>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</si>
  <si>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</si>
  <si>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</si>
  <si>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</si>
  <si>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</si>
  <si>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</si>
  <si>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</si>
  <si>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</si>
  <si>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</si>
  <si>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</si>
  <si>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</si>
  <si>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</si>
  <si>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</si>
  <si>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</si>
  <si>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</si>
  <si>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</si>
  <si>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</si>
  <si>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</si>
  <si>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</si>
  <si>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</si>
  <si>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</si>
  <si>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</si>
  <si>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</si>
  <si>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</si>
  <si>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</si>
  <si>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</si>
  <si>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</si>
  <si>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</si>
  <si>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</si>
  <si>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</si>
  <si>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</si>
  <si>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</si>
  <si>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</si>
  <si>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</si>
  <si>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</si>
  <si>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</si>
  <si>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</si>
  <si>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</si>
  <si>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</si>
  <si>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</si>
  <si>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</si>
  <si>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</si>
  <si>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</si>
  <si>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</si>
  <si>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</si>
  <si>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</si>
  <si>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</si>
  <si>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</si>
  <si>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</si>
  <si>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</si>
  <si>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</si>
  <si>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</si>
  <si>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</si>
  <si>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</si>
  <si>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</si>
  <si>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</si>
  <si>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</si>
  <si>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</si>
  <si>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</si>
  <si>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</si>
  <si>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</si>
  <si>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</si>
  <si>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</si>
  <si>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</si>
  <si>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</si>
  <si>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</si>
  <si>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</si>
  <si>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</si>
  <si>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</si>
  <si>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</si>
  <si>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</si>
  <si>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</si>
  <si>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</si>
  <si>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</si>
  <si>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</si>
  <si>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</si>
  <si>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</si>
  <si>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</si>
  <si>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</si>
  <si>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</si>
  <si>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</si>
  <si>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</si>
  <si>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</si>
  <si>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</si>
  <si>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</si>
  <si>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</si>
  <si>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</si>
  <si>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</si>
  <si>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</si>
  <si>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</si>
  <si>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</si>
  <si>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</si>
  <si>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</si>
  <si>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</si>
  <si>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</si>
  <si>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</si>
  <si>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</si>
  <si>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</si>
  <si>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</si>
  <si>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</si>
  <si>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</si>
  <si>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</si>
  <si>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</si>
  <si>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</si>
  <si>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</si>
  <si>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</si>
  <si>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</si>
  <si>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</si>
  <si>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</si>
  <si>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</si>
  <si>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</si>
  <si>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</si>
  <si>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</si>
  <si>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</si>
  <si>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</si>
  <si>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</si>
  <si>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</si>
  <si>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</si>
  <si>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</si>
  <si>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</si>
  <si>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</si>
  <si>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</si>
  <si>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</si>
  <si>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</si>
  <si>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</si>
  <si>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</si>
  <si>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</si>
  <si>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</si>
  <si>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</si>
  <si>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</si>
  <si>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</si>
  <si>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</si>
  <si>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</si>
  <si>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</si>
  <si>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</si>
  <si>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</si>
  <si>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</si>
  <si>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</si>
  <si>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</si>
  <si>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</si>
  <si>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</si>
  <si>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</si>
  <si>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</si>
  <si>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</si>
  <si>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</si>
  <si>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</si>
  <si>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</si>
  <si>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</si>
  <si>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</si>
  <si>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</si>
  <si>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</si>
  <si>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</si>
  <si>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</si>
  <si>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</si>
  <si>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</si>
  <si>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</si>
  <si>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</si>
  <si>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</si>
  <si>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</si>
  <si>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</si>
  <si>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</si>
  <si>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</si>
  <si>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</si>
  <si>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</si>
  <si>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</si>
  <si>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</si>
  <si>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</si>
  <si>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</si>
  <si>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</si>
  <si>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</si>
  <si>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</si>
  <si>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</si>
  <si>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</si>
  <si>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</si>
  <si>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</si>
  <si>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</si>
  <si>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</si>
  <si>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</si>
  <si>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</si>
  <si>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</si>
  <si>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</si>
  <si>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</si>
  <si>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</si>
  <si>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</si>
  <si>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</si>
  <si>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</si>
  <si>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</si>
  <si>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</si>
  <si>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</si>
  <si>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</si>
  <si>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</si>
  <si>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</si>
  <si>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</si>
  <si>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</si>
  <si>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</si>
  <si>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</si>
  <si>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</si>
  <si>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</si>
  <si>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</si>
  <si>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</si>
  <si>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</si>
  <si>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</si>
  <si>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</si>
  <si>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</si>
  <si>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</si>
  <si>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</si>
  <si>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</si>
  <si>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</si>
  <si>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</si>
  <si>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</si>
  <si>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</si>
  <si>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</si>
  <si>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</si>
  <si>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</si>
  <si>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</si>
  <si>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</si>
  <si>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</si>
  <si>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</si>
  <si>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</si>
  <si>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</si>
  <si>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</si>
  <si>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</si>
  <si>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</si>
  <si>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</si>
  <si>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</si>
  <si>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</si>
  <si>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</si>
  <si>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</si>
  <si>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</si>
  <si>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</si>
  <si>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</si>
  <si>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</si>
  <si>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</si>
  <si>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</si>
  <si>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</si>
  <si>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</si>
  <si>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</si>
  <si>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</si>
  <si>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</si>
  <si>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</si>
  <si>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</si>
  <si>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</si>
  <si>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</si>
  <si>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</si>
  <si>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</si>
  <si>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</si>
  <si>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</si>
  <si>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</si>
  <si>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</si>
  <si>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</si>
  <si>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</si>
  <si>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</si>
  <si>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</si>
  <si>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</si>
  <si>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</si>
  <si>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</si>
  <si>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</si>
  <si>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</si>
  <si>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</si>
  <si>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</si>
  <si>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</si>
  <si>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</si>
  <si>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</si>
  <si>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</si>
  <si>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</si>
  <si>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</si>
  <si>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</si>
  <si>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</si>
  <si>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</si>
  <si>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</si>
  <si>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</si>
  <si>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</si>
  <si>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</si>
  <si>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</si>
  <si>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</si>
  <si>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</si>
  <si>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</si>
  <si>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</si>
  <si>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</si>
  <si>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</si>
  <si>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</si>
  <si>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</si>
  <si>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</si>
  <si>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</si>
  <si>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</si>
  <si>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</si>
  <si>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</si>
  <si>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</si>
  <si>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</si>
  <si>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</si>
  <si>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</si>
  <si>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</si>
  <si>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</si>
  <si>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</si>
  <si>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</si>
  <si>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</si>
  <si>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</si>
  <si>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</si>
  <si>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</si>
  <si>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</si>
  <si>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</si>
  <si>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</si>
  <si>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</si>
  <si>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</si>
  <si>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</si>
  <si>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</si>
  <si>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</si>
  <si>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</si>
  <si>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</si>
  <si>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</si>
  <si>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</si>
  <si>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</si>
  <si>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</si>
  <si>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</si>
  <si>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</si>
  <si>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</si>
  <si>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</si>
  <si>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</si>
  <si>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</si>
  <si>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</si>
  <si>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</si>
  <si>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</si>
  <si>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</si>
  <si>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</si>
  <si>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</si>
  <si>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</si>
  <si>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</si>
  <si>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</si>
  <si>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</si>
  <si>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</si>
  <si>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</si>
  <si>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</si>
  <si>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</si>
  <si>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</si>
  <si>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</si>
  <si>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</si>
  <si>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</si>
  <si>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</si>
  <si>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</si>
  <si>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</si>
  <si>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</si>
  <si>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</si>
  <si>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</si>
  <si>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</si>
  <si>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</si>
  <si>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</si>
  <si>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</si>
  <si>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</si>
  <si>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</si>
  <si>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</si>
  <si>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</si>
  <si>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</si>
  <si>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</si>
  <si>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</si>
  <si>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</si>
  <si>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</si>
  <si>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</si>
  <si>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</si>
  <si>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</si>
  <si>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</si>
  <si>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</si>
  <si>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</si>
  <si>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</si>
  <si>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</si>
  <si>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</si>
  <si>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</si>
  <si>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</si>
  <si>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</si>
  <si>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</si>
  <si>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</si>
  <si>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</si>
  <si>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</si>
  <si>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</si>
  <si>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</si>
  <si>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</si>
  <si>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</si>
  <si>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</si>
  <si>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</si>
  <si>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</si>
  <si>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</si>
  <si>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</si>
  <si>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</si>
  <si>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</si>
  <si>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</si>
  <si>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</si>
  <si>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</si>
  <si>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</si>
  <si>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</si>
  <si>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</si>
  <si>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</si>
  <si>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</si>
  <si>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</si>
  <si>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</si>
  <si>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</si>
  <si>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</si>
  <si>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</si>
  <si>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</si>
  <si>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</si>
  <si>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</si>
  <si>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</si>
  <si>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</si>
  <si>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</si>
  <si>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</si>
  <si>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</si>
  <si>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</si>
  <si>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</si>
  <si>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</si>
  <si>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</si>
  <si>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</si>
  <si>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</si>
  <si>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</si>
  <si>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</si>
  <si>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</si>
  <si>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</si>
  <si>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</si>
  <si>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</si>
  <si>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</si>
  <si>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</si>
  <si>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</si>
  <si>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</si>
  <si>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</si>
  <si>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</si>
  <si>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</si>
  <si>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</si>
  <si>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</si>
  <si>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</si>
  <si>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</si>
  <si>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</si>
  <si>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</si>
  <si>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</si>
  <si>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</si>
  <si>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</si>
  <si>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</si>
  <si>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</si>
  <si>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</si>
  <si>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</si>
  <si>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</si>
  <si>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</si>
  <si>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</si>
  <si>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</si>
  <si>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</si>
  <si>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</si>
  <si>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</si>
  <si>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</si>
  <si>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</si>
  <si>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</si>
  <si>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</si>
  <si>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</si>
  <si>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</si>
  <si>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</si>
  <si>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</si>
  <si>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</si>
  <si>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</si>
  <si>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</si>
  <si>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</si>
  <si>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</si>
  <si>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</si>
  <si>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</si>
  <si>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</si>
  <si>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</si>
  <si>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</si>
  <si>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</si>
  <si>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</si>
  <si>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</si>
  <si>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</si>
  <si>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</si>
  <si>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</si>
  <si>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</si>
  <si>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</si>
  <si>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</si>
  <si>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</si>
  <si>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</si>
  <si>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</si>
  <si>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</si>
  <si>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</si>
  <si>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</si>
  <si>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</si>
  <si>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</si>
  <si>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</si>
  <si>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</si>
  <si>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</si>
  <si>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</si>
  <si>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</si>
  <si>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</si>
  <si>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</si>
  <si>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</si>
  <si>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</si>
  <si>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</si>
  <si>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</si>
  <si>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</si>
  <si>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</si>
  <si>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</si>
  <si>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</si>
  <si>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</si>
  <si>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</si>
  <si>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</si>
  <si>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</si>
  <si>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</si>
  <si>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</si>
  <si>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</si>
  <si>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</si>
  <si>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</si>
  <si>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</si>
  <si>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</si>
  <si>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</si>
  <si>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</si>
  <si>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</si>
  <si>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</si>
  <si>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</si>
  <si>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</si>
  <si>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</si>
  <si>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</si>
  <si>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</si>
  <si>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</si>
  <si>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</si>
  <si>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</si>
  <si>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</si>
  <si>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</si>
  <si>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</si>
  <si>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</si>
  <si>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</si>
  <si>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</si>
  <si>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</si>
  <si>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</si>
  <si>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</si>
  <si>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</si>
  <si>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</si>
  <si>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</si>
  <si>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</si>
  <si>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</si>
  <si>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</si>
  <si>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</si>
  <si>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</si>
  <si>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</si>
  <si>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</si>
  <si>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</si>
  <si>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</si>
  <si>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</si>
  <si>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</si>
  <si>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</si>
  <si>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</si>
  <si>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</si>
  <si>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</si>
  <si>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</si>
  <si>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</si>
  <si>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</si>
  <si>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</si>
  <si>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</si>
  <si>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</si>
  <si>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</si>
  <si>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</si>
  <si>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</si>
  <si>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</si>
  <si>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</si>
  <si>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</si>
  <si>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</si>
  <si>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</si>
  <si>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</si>
  <si>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</si>
  <si>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</si>
  <si>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</si>
  <si>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</si>
  <si>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</si>
  <si>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</si>
  <si>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</si>
  <si>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</si>
  <si>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</si>
  <si>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</si>
  <si>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</si>
  <si>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</si>
  <si>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</si>
  <si>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</si>
  <si>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</si>
  <si>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</si>
  <si>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</si>
  <si>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</si>
  <si>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</si>
  <si>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</si>
  <si>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</si>
  <si>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</si>
  <si>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</si>
  <si>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</si>
  <si>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</si>
  <si>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</si>
  <si>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</si>
  <si>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</si>
  <si>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</si>
  <si>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</si>
  <si>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</si>
  <si>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</si>
  <si>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</si>
  <si>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</si>
  <si>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</si>
  <si>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</si>
  <si>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</si>
  <si>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</si>
  <si>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</si>
  <si>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</si>
  <si>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</si>
  <si>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</si>
  <si>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</si>
  <si>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</si>
  <si>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</si>
  <si>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</si>
  <si>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</si>
  <si>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</si>
  <si>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</si>
  <si>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</si>
  <si>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</si>
  <si>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</si>
  <si>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</si>
  <si>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</si>
  <si>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</si>
  <si>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</si>
  <si>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</si>
  <si>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</si>
  <si>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</si>
  <si>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</si>
  <si>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</si>
  <si>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</si>
  <si>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</si>
  <si>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</si>
  <si>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</si>
  <si>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</si>
  <si>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</si>
  <si>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</si>
  <si>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</si>
  <si>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</si>
  <si>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</si>
  <si>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</si>
  <si>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</si>
  <si>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</si>
  <si>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</si>
  <si>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</si>
  <si>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</si>
  <si>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</si>
  <si>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</si>
  <si>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</si>
  <si>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</si>
  <si>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</si>
  <si>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</si>
  <si>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</si>
  <si>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</si>
  <si>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</si>
  <si>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</si>
  <si>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</si>
  <si>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</si>
  <si>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</si>
  <si>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</si>
  <si>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</si>
  <si>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</si>
  <si>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</si>
  <si>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</si>
  <si>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</si>
  <si>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</si>
  <si>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</si>
  <si>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</si>
  <si>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</si>
  <si>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</si>
  <si>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</si>
  <si>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</si>
  <si>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</si>
  <si>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</si>
  <si>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</si>
  <si>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</si>
  <si>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</si>
  <si>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</si>
  <si>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</si>
  <si>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</si>
  <si>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</si>
  <si>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</si>
  <si>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</si>
  <si>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</si>
  <si>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</si>
  <si>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</si>
  <si>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</si>
  <si>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</si>
  <si>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</si>
  <si>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</si>
  <si>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</si>
  <si>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</si>
  <si>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</si>
  <si>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</si>
  <si>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</si>
  <si>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</si>
  <si>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</si>
  <si>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</si>
  <si>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</si>
  <si>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</si>
  <si>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</si>
  <si>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</si>
  <si>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</si>
  <si>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</si>
  <si>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</si>
  <si>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</si>
  <si>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</si>
  <si>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</si>
  <si>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</si>
  <si>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</si>
  <si>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</si>
  <si>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</si>
  <si>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</si>
  <si>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</si>
  <si>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</si>
  <si>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</si>
  <si>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</si>
  <si>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</si>
  <si>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</si>
  <si>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</si>
  <si>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</si>
  <si>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</si>
  <si>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</si>
  <si>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</si>
  <si>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</si>
  <si>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</si>
  <si>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</si>
  <si>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</si>
  <si>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</si>
  <si>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</si>
  <si>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</si>
  <si>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</si>
  <si>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</si>
  <si>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</si>
  <si>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</si>
  <si>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</si>
  <si>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</si>
  <si>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</si>
  <si>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</si>
  <si>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</si>
  <si>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</si>
  <si>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</si>
  <si>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</si>
  <si>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</si>
  <si>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</si>
  <si>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</si>
  <si>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</si>
  <si>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</si>
  <si>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</si>
  <si>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</si>
  <si>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</si>
  <si>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</si>
  <si>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</si>
  <si>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</si>
  <si>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</si>
  <si>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</si>
  <si>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</si>
  <si>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</si>
  <si>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</si>
  <si>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</si>
  <si>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</si>
  <si>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</si>
  <si>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</si>
  <si>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</si>
  <si>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</si>
  <si>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</si>
  <si>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</si>
  <si>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</si>
  <si>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</si>
  <si>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</si>
  <si>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</si>
  <si>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</si>
  <si>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</si>
  <si>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</si>
  <si>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</si>
  <si>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</si>
  <si>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</si>
  <si>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</si>
  <si>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</si>
  <si>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</si>
  <si>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</si>
  <si>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</si>
  <si>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</si>
  <si>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</si>
  <si>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</si>
  <si>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</si>
  <si>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</si>
  <si>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</si>
  <si>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</si>
  <si>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</si>
  <si>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</si>
  <si>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</si>
  <si>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</si>
  <si>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</si>
  <si>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</si>
  <si>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</si>
  <si>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</si>
  <si>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</si>
  <si>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</si>
  <si>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</si>
  <si>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</si>
  <si>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</si>
  <si>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</si>
  <si>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</si>
  <si>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</si>
  <si>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</si>
  <si>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</si>
  <si>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</si>
  <si>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</si>
  <si>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</si>
  <si>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</si>
  <si>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</si>
  <si>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</si>
  <si>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</si>
  <si>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</si>
  <si>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</si>
  <si>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</si>
  <si>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</si>
  <si>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</si>
  <si>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</si>
  <si>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</si>
  <si>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</si>
  <si>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</si>
  <si>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</si>
  <si>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</si>
  <si>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</si>
  <si>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</si>
  <si>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</si>
  <si>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</si>
  <si>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</si>
  <si>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</si>
  <si>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</si>
  <si>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</si>
  <si>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</si>
  <si>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</si>
  <si>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</si>
  <si>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</si>
  <si>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</si>
  <si>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</si>
  <si>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</si>
  <si>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</si>
  <si>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</si>
  <si>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</si>
  <si>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</si>
  <si>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</si>
  <si>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</si>
  <si>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</si>
  <si>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</si>
  <si>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</si>
  <si>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</si>
  <si>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</si>
  <si>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</si>
  <si>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</si>
  <si>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</si>
  <si>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</si>
  <si>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</si>
  <si>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</si>
  <si>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</si>
  <si>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</si>
  <si>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</si>
  <si>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</si>
  <si>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</si>
  <si>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</si>
  <si>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</si>
  <si>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</si>
  <si>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</si>
  <si>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</si>
  <si>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</si>
  <si>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</si>
  <si>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</si>
  <si>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</si>
  <si>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</si>
  <si>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</si>
  <si>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</si>
  <si>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</si>
  <si>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</si>
  <si>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</si>
  <si>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</si>
  <si>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</si>
  <si>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</si>
  <si>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</si>
  <si>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</si>
  <si>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</si>
  <si>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</si>
  <si>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</si>
  <si>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</si>
  <si>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</si>
  <si>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</si>
  <si>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</si>
  <si>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</si>
  <si>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</si>
  <si>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</si>
  <si>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</si>
  <si>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</si>
  <si>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</si>
  <si>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</si>
  <si>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</si>
  <si>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</si>
  <si>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</si>
  <si>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</si>
  <si>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</si>
  <si>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</si>
  <si>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</si>
  <si>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</si>
  <si>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</si>
  <si>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</si>
  <si>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</si>
  <si>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</si>
  <si>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</si>
  <si>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</si>
  <si>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</si>
  <si>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</si>
  <si>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</si>
  <si>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</si>
  <si>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</si>
  <si>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</si>
  <si>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</si>
  <si>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</si>
  <si>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</si>
  <si>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</si>
  <si>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</si>
  <si>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</si>
  <si>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</si>
  <si>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</si>
  <si>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</si>
  <si>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</si>
  <si>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</si>
  <si>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</si>
  <si>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</si>
  <si>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</si>
  <si>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</si>
  <si>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</si>
  <si>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</si>
  <si>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</si>
  <si>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</si>
  <si>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</si>
  <si>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</si>
  <si>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</si>
  <si>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</si>
  <si>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</si>
  <si>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</si>
  <si>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</si>
  <si>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</si>
  <si>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</si>
  <si>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</si>
  <si>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</si>
  <si>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</si>
  <si>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</si>
  <si>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</si>
  <si>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</si>
  <si>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</si>
  <si>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</si>
  <si>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</si>
  <si>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</si>
  <si>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</si>
  <si>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</si>
  <si>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</si>
  <si>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</si>
  <si>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</si>
  <si>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</si>
  <si>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</si>
  <si>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</si>
  <si>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</si>
  <si>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</si>
  <si>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</si>
  <si>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</si>
  <si>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</si>
  <si>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</si>
  <si>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</si>
  <si>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</si>
  <si>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</si>
  <si>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</si>
  <si>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</si>
  <si>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</si>
  <si>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</si>
  <si>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</si>
  <si>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</si>
  <si>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</si>
  <si>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</si>
  <si>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</si>
  <si>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</si>
  <si>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</si>
  <si>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</si>
  <si>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</si>
  <si>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</si>
  <si>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</si>
  <si>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</si>
  <si>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</si>
  <si>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</si>
  <si>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</si>
  <si>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</si>
  <si>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</si>
  <si>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</si>
  <si>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</si>
  <si>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</si>
  <si>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</si>
  <si>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</si>
  <si>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</si>
  <si>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</si>
  <si>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</si>
  <si>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</si>
  <si>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</si>
  <si>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</si>
  <si>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</si>
  <si>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</si>
  <si>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</si>
  <si>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</si>
  <si>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</si>
  <si>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</si>
  <si>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</si>
  <si>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</si>
  <si>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</si>
  <si>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</si>
  <si>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</si>
  <si>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</si>
  <si>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</si>
  <si>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</si>
  <si>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</si>
  <si>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</si>
  <si>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</si>
  <si>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</si>
  <si>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</si>
  <si>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</si>
  <si>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</si>
  <si>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</si>
  <si>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</si>
  <si>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</si>
  <si>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</si>
  <si>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</si>
  <si>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</si>
  <si>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</si>
  <si>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</si>
  <si>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</si>
  <si>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</si>
  <si>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</si>
  <si>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</si>
  <si>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</si>
  <si>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</si>
  <si>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</si>
  <si>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</si>
  <si>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</si>
  <si>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</si>
  <si>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</si>
  <si>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</si>
  <si>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</si>
  <si>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</si>
  <si>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</si>
  <si>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</si>
  <si>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</si>
  <si>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</si>
  <si>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</si>
  <si>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</si>
  <si>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</si>
  <si>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</si>
  <si>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</si>
  <si>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</si>
  <si>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</si>
  <si>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</si>
  <si>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</si>
  <si>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</si>
  <si>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</si>
  <si>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</si>
  <si>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</si>
  <si>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</si>
  <si>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</si>
  <si>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</si>
  <si>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</si>
  <si>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</si>
  <si>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</si>
  <si>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</si>
  <si>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</si>
  <si>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</si>
  <si>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</si>
  <si>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</si>
  <si>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</si>
  <si>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</si>
  <si>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</si>
  <si>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</si>
  <si>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</si>
  <si>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</si>
  <si>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</si>
  <si>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</si>
  <si>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</si>
  <si>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</si>
  <si>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</si>
  <si>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</si>
  <si>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</si>
  <si>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</si>
  <si>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</si>
  <si>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</si>
  <si>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</si>
  <si>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</si>
  <si>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</si>
  <si>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</si>
  <si>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</si>
  <si>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</si>
  <si>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</si>
  <si>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</si>
  <si>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</si>
  <si>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</si>
  <si>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</si>
  <si>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</si>
  <si>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</si>
  <si>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</si>
  <si>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</si>
  <si>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</si>
  <si>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</si>
  <si>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</si>
  <si>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</si>
  <si>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</si>
  <si>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</si>
  <si>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</si>
  <si>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</si>
  <si>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</si>
  <si>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</si>
  <si>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</si>
  <si>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</si>
  <si>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</si>
  <si>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</si>
  <si>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</si>
  <si>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</si>
  <si>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</si>
  <si>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</si>
  <si>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</si>
  <si>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</si>
  <si>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</si>
  <si>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</si>
  <si>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</si>
  <si>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</si>
  <si>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</si>
  <si>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</si>
  <si>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</si>
  <si>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</si>
  <si>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</si>
  <si>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</si>
  <si>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</si>
  <si>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</si>
  <si>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</si>
  <si>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</si>
  <si>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</si>
  <si>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</si>
  <si>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</si>
  <si>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</si>
  <si>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</si>
  <si>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</si>
  <si>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</si>
  <si>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</si>
  <si>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</si>
  <si>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</si>
  <si>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</si>
  <si>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</si>
  <si>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</si>
  <si>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</si>
  <si>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</si>
  <si>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</si>
  <si>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</si>
  <si>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</si>
  <si>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</si>
  <si>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</si>
  <si>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</si>
  <si>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</si>
  <si>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</si>
  <si>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</si>
  <si>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</si>
  <si>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</si>
  <si>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</si>
  <si>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</si>
  <si>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</si>
  <si>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</si>
  <si>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</si>
  <si>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</si>
  <si>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</si>
  <si>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</si>
  <si>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</si>
  <si>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</si>
  <si>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</si>
  <si>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</si>
  <si>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</si>
  <si>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</si>
  <si>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</si>
  <si>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</si>
  <si>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</si>
  <si>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</si>
  <si>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</si>
  <si>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</si>
  <si>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</si>
  <si>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</si>
  <si>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</si>
  <si>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</si>
  <si>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</si>
  <si>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</si>
  <si>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</si>
  <si>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</si>
  <si>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</si>
  <si>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</si>
  <si>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</si>
  <si>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</si>
  <si>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</si>
  <si>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</si>
  <si>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</si>
  <si>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</si>
  <si>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</si>
  <si>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</si>
  <si>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</si>
  <si>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</si>
  <si>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</si>
  <si>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</si>
  <si>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</si>
  <si>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</si>
  <si>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</si>
  <si>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</si>
  <si>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</si>
  <si>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</si>
  <si>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</si>
  <si>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</si>
  <si>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</si>
  <si>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</si>
  <si>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</si>
  <si>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</si>
  <si>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</si>
  <si>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</si>
  <si>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</si>
  <si>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</si>
  <si>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</si>
  <si>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</si>
  <si>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</si>
  <si>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</si>
  <si>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</si>
  <si>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</si>
  <si>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</si>
  <si>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</si>
  <si>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</si>
  <si>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</si>
  <si>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</si>
  <si>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</si>
  <si>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</si>
  <si>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</si>
  <si>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</si>
  <si>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</si>
  <si>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</si>
  <si>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</si>
  <si>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</si>
  <si>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</si>
  <si>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</si>
  <si>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</si>
  <si>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</si>
  <si>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</si>
  <si>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</si>
  <si>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</si>
  <si>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</si>
  <si>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</si>
  <si>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</si>
  <si>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</si>
  <si>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</si>
  <si>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</si>
  <si>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</si>
  <si>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</si>
  <si>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</si>
  <si>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</si>
  <si>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</si>
  <si>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</si>
  <si>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</si>
  <si>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</si>
  <si>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</si>
  <si>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</si>
  <si>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</si>
  <si>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</si>
  <si>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</si>
  <si>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</si>
  <si>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</si>
  <si>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</si>
  <si>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</si>
  <si>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</si>
  <si>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</si>
  <si>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</si>
  <si>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</si>
  <si>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</si>
  <si>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</si>
  <si>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</si>
  <si>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</si>
  <si>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</si>
  <si>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</si>
  <si>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</si>
  <si>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</si>
  <si>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</si>
  <si>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</si>
  <si>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</si>
  <si>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</si>
  <si>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</si>
  <si>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</si>
  <si>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</si>
  <si>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</si>
  <si>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</si>
  <si>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</si>
  <si>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</si>
  <si>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</si>
  <si>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</si>
  <si>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</si>
  <si>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</si>
  <si>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</si>
  <si>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</si>
  <si>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</si>
  <si>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</si>
  <si>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</si>
  <si>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</si>
  <si>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</si>
  <si>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</si>
  <si>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</si>
  <si>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</si>
  <si>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</si>
  <si>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</si>
  <si>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</si>
  <si>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</si>
  <si>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</si>
  <si>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</si>
  <si>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</si>
  <si>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</si>
  <si>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</si>
  <si>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</si>
  <si>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</si>
  <si>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</si>
  <si>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</si>
  <si>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</si>
  <si>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</si>
  <si>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</si>
  <si>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</si>
  <si>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</si>
  <si>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</si>
  <si>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</si>
  <si>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</si>
  <si>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</si>
  <si>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</si>
  <si>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</si>
  <si>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</si>
  <si>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</si>
  <si>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</si>
  <si>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</si>
  <si>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</si>
  <si>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</si>
  <si>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</si>
  <si>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</si>
  <si>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</si>
  <si>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</si>
  <si>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</si>
  <si>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</si>
  <si>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</si>
  <si>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</si>
  <si>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</si>
  <si>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</si>
  <si>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</si>
  <si>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</si>
  <si>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</si>
  <si>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</si>
  <si>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</si>
  <si>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</si>
  <si>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</si>
  <si>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</si>
  <si>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</si>
  <si>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</si>
  <si>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</si>
  <si>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</si>
  <si>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</si>
  <si>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</si>
  <si>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</si>
  <si>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</si>
  <si>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</si>
  <si>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</si>
  <si>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</si>
  <si>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</si>
  <si>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</si>
  <si>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</si>
  <si>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</si>
  <si>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</si>
  <si>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</si>
  <si>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</si>
  <si>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</si>
  <si>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</si>
  <si>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</si>
  <si>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</si>
  <si>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</si>
  <si>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</si>
  <si>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</si>
  <si>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</si>
  <si>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</si>
  <si>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</si>
  <si>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</si>
  <si>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</si>
  <si>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</si>
  <si>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</si>
  <si>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</si>
  <si>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</si>
  <si>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</si>
  <si>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</si>
  <si>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</si>
  <si>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</si>
  <si>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</si>
  <si>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</si>
  <si>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</si>
  <si>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</si>
  <si>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</si>
  <si>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</si>
  <si>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</si>
  <si>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</si>
  <si>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</si>
  <si>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</si>
  <si>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</si>
  <si>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</si>
  <si>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</si>
  <si>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</si>
  <si>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</si>
  <si>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</si>
  <si>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</si>
  <si>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</si>
  <si>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</si>
  <si>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</si>
  <si>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</si>
  <si>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</si>
  <si>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</si>
  <si>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</si>
  <si>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</si>
  <si>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</si>
  <si>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</si>
  <si>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</si>
  <si>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</si>
  <si>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</si>
  <si>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</si>
  <si>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</si>
  <si>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</si>
  <si>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</si>
  <si>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</si>
  <si>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</si>
  <si>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</si>
  <si>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</si>
  <si>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</si>
  <si>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</si>
  <si>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</si>
  <si>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</si>
  <si>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</si>
  <si>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</si>
  <si>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</si>
  <si>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</si>
  <si>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</si>
  <si>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</si>
  <si>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</si>
  <si>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</si>
  <si>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</si>
  <si>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</si>
  <si>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</si>
  <si>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</si>
  <si>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</si>
  <si>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</si>
  <si>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</si>
  <si>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</si>
  <si>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</si>
  <si>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</si>
  <si>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</si>
  <si>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</si>
  <si>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</si>
  <si>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</si>
  <si>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</si>
  <si>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</si>
  <si>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</si>
  <si>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</si>
  <si>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</si>
  <si>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</si>
  <si>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</si>
  <si>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</si>
  <si>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</si>
  <si>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</si>
  <si>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</si>
  <si>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</si>
  <si>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</si>
  <si>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</si>
  <si>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</si>
  <si>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</si>
  <si>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</si>
  <si>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</si>
  <si>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</si>
  <si>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</si>
  <si>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</si>
  <si>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</si>
  <si>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</si>
  <si>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</si>
  <si>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</si>
  <si>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</si>
  <si>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</si>
  <si>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</si>
  <si>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</si>
  <si>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</si>
  <si>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</si>
  <si>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</si>
  <si>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</si>
  <si>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</si>
  <si>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</si>
  <si>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</si>
  <si>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</si>
  <si>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</si>
  <si>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</si>
  <si>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</si>
  <si>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</si>
  <si>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</si>
  <si>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</si>
  <si>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</si>
  <si>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</si>
  <si>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</si>
  <si>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</si>
  <si>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</si>
  <si>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</si>
  <si>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</si>
  <si>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</si>
  <si>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</si>
  <si>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</si>
  <si>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</si>
  <si>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</si>
  <si>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</si>
  <si>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</si>
  <si>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</si>
  <si>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</si>
  <si>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</si>
  <si>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</si>
  <si>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</si>
  <si>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</si>
  <si>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</si>
  <si>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</si>
  <si>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</si>
  <si>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</si>
  <si>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</si>
  <si>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</si>
  <si>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</si>
  <si>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</si>
  <si>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</si>
  <si>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</si>
  <si>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</si>
  <si>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</si>
  <si>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</si>
  <si>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</si>
  <si>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</si>
  <si>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</si>
  <si>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</si>
  <si>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</si>
  <si>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</si>
  <si>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</si>
  <si>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</si>
  <si>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</si>
  <si>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</si>
  <si>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</si>
  <si>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</si>
  <si>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</si>
  <si>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</si>
  <si>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</si>
  <si>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</si>
  <si>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</si>
  <si>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</si>
  <si>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</si>
  <si>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</si>
  <si>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</si>
  <si>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</si>
  <si>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</si>
  <si>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</si>
  <si>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</si>
  <si>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</si>
  <si>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</si>
  <si>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</si>
  <si>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</si>
  <si>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</si>
  <si>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</si>
  <si>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</si>
  <si>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</si>
  <si>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</si>
  <si>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</si>
  <si>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</si>
  <si>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</si>
  <si>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</si>
  <si>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</si>
  <si>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</si>
  <si>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</si>
  <si>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</si>
  <si>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</si>
  <si>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</si>
  <si>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</si>
  <si>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</si>
  <si>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</si>
  <si>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</si>
  <si>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</si>
  <si>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</si>
  <si>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</si>
  <si>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</si>
  <si>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</si>
  <si>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</si>
  <si>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</si>
  <si>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</si>
  <si>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</si>
  <si>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</si>
  <si>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</si>
  <si>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</si>
  <si>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</si>
  <si>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</si>
  <si>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</si>
  <si>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</si>
  <si>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</si>
  <si>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</si>
  <si>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</si>
  <si>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</si>
  <si>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</si>
  <si>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</si>
  <si>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</si>
  <si>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</si>
  <si>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</si>
  <si>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</si>
  <si>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</si>
  <si>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</si>
  <si>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</si>
  <si>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</si>
  <si>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</si>
  <si>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</si>
  <si>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</si>
  <si>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</si>
  <si>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</si>
  <si>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</si>
  <si>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</si>
  <si>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</si>
  <si>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</si>
  <si>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</si>
  <si>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</si>
  <si>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</si>
  <si>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</si>
  <si>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</si>
  <si>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</si>
  <si>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</si>
  <si>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</si>
  <si>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</si>
  <si>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</si>
  <si>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</si>
  <si>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</si>
  <si>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</si>
  <si>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</si>
  <si>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</si>
  <si>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</si>
  <si>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</si>
  <si>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</si>
  <si>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</si>
  <si>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</si>
  <si>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</si>
  <si>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</si>
  <si>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</si>
  <si>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</si>
  <si>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</si>
  <si>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</si>
  <si>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</si>
  <si>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</si>
  <si>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</si>
  <si>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</si>
  <si>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</si>
  <si>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</si>
  <si>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</si>
  <si>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</si>
  <si>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</si>
  <si>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</si>
  <si>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</si>
  <si>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</si>
  <si>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</si>
  <si>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</si>
  <si>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</si>
  <si>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</si>
  <si>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</si>
  <si>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</si>
  <si>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</si>
  <si>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</si>
  <si>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</si>
  <si>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</si>
  <si>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</si>
  <si>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</si>
  <si>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</si>
  <si>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</si>
  <si>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</si>
  <si>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</si>
  <si>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</si>
  <si>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</si>
  <si>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</si>
  <si>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</si>
  <si>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</si>
  <si>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</si>
  <si>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</si>
  <si>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</si>
  <si>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</si>
  <si>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</si>
  <si>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</si>
  <si>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</si>
  <si>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</si>
  <si>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</si>
  <si>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</si>
  <si>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</si>
  <si>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</si>
  <si>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</si>
  <si>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</si>
  <si>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</si>
  <si>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</si>
  <si>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</si>
  <si>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</si>
  <si>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</si>
  <si>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</si>
  <si>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</si>
  <si>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</si>
  <si>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</si>
  <si>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</si>
  <si>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</si>
  <si>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</si>
  <si>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</si>
  <si>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</si>
  <si>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</si>
  <si>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</si>
  <si>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</si>
  <si>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</si>
  <si>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</si>
  <si>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</si>
  <si>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</si>
  <si>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</si>
  <si>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</si>
  <si>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</si>
  <si>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</si>
  <si>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</si>
  <si>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</si>
  <si>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</si>
  <si>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</si>
  <si>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</si>
  <si>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</si>
  <si>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</si>
  <si>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</si>
  <si>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</si>
  <si>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</si>
  <si>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</si>
  <si>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</si>
  <si>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</si>
  <si>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</si>
  <si>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</si>
  <si>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</si>
  <si>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</si>
  <si>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</si>
  <si>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</si>
  <si>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</si>
  <si>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</si>
  <si>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</si>
  <si>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</si>
  <si>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</si>
  <si>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</si>
  <si>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</si>
  <si>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</si>
  <si>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</si>
  <si>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</si>
  <si>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</si>
  <si>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</si>
  <si>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</si>
  <si>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</si>
  <si>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</si>
  <si>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</si>
  <si>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</si>
  <si>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</si>
  <si>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</si>
  <si>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</si>
  <si>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</si>
  <si>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</si>
  <si>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</si>
  <si>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</si>
  <si>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</si>
  <si>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</si>
  <si>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</si>
  <si>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</si>
  <si>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</si>
  <si>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</si>
  <si>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</si>
  <si>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</si>
  <si>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</si>
  <si>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</si>
  <si>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</si>
  <si>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</si>
  <si>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</si>
  <si>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</si>
  <si>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</si>
  <si>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</si>
  <si>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</si>
  <si>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</si>
  <si>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</si>
  <si>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</si>
  <si>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</si>
  <si>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</si>
  <si>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</si>
  <si>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</si>
  <si>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</si>
  <si>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</si>
  <si>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</si>
  <si>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</si>
  <si>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</si>
  <si>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</si>
  <si>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</si>
  <si>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</si>
  <si>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</si>
  <si>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</si>
  <si>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</si>
  <si>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</si>
  <si>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</si>
  <si>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</si>
  <si>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</si>
  <si>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</si>
  <si>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</si>
  <si>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</si>
  <si>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</si>
  <si>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</si>
  <si>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</si>
  <si>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</si>
  <si>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</si>
  <si>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</si>
  <si>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</si>
  <si>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</si>
  <si>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</si>
  <si>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</si>
  <si>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</si>
  <si>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</si>
  <si>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</si>
  <si>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</si>
  <si>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</si>
  <si>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</si>
  <si>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</si>
  <si>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</si>
  <si>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</si>
  <si>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</si>
  <si>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</si>
  <si>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</si>
  <si>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</si>
  <si>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</si>
  <si>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</si>
  <si>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</si>
  <si>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</si>
  <si>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</si>
  <si>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</si>
  <si>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</si>
  <si>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</si>
  <si>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</si>
  <si>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</si>
  <si>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</si>
  <si>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</si>
  <si>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</si>
  <si>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</si>
  <si>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</si>
  <si>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</si>
  <si>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</si>
  <si>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</si>
  <si>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</si>
  <si>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</si>
  <si>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</si>
  <si>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</si>
  <si>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</si>
  <si>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</si>
  <si>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</si>
  <si>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</si>
  <si>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</si>
  <si>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</si>
  <si>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</si>
  <si>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</si>
  <si>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</si>
  <si>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</si>
  <si>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</si>
  <si>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</si>
  <si>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</si>
  <si>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</si>
  <si>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</si>
  <si>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</si>
  <si>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</si>
  <si>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</si>
  <si>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</si>
  <si>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</si>
  <si>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</si>
  <si>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</si>
  <si>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</si>
  <si>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</si>
  <si>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</si>
  <si>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</si>
  <si>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</si>
  <si>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</si>
  <si>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</si>
  <si>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</si>
  <si>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</si>
  <si>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</si>
  <si>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</si>
  <si>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</si>
  <si>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</si>
  <si>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</si>
  <si>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</si>
  <si>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</si>
  <si>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</si>
  <si>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</si>
  <si>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</si>
  <si>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</si>
  <si>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</si>
  <si>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</si>
  <si>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</si>
  <si>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</si>
  <si>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</si>
  <si>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</si>
  <si>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</si>
  <si>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</si>
  <si>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</si>
  <si>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</si>
  <si>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</si>
  <si>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</si>
  <si>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</si>
  <si>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</si>
  <si>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</si>
  <si>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</si>
  <si>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</si>
  <si>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</si>
  <si>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</si>
  <si>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</si>
  <si>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</si>
  <si>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</si>
  <si>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</si>
  <si>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</si>
  <si>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</si>
  <si>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</si>
  <si>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</si>
  <si>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</si>
  <si>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</si>
  <si>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</si>
  <si>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</si>
  <si>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</si>
  <si>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</si>
  <si>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</si>
  <si>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</si>
  <si>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</si>
  <si>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</si>
  <si>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</si>
  <si>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</si>
  <si>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</si>
  <si>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</si>
  <si>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</si>
  <si>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</si>
  <si>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</si>
  <si>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</si>
  <si>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</si>
  <si>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</si>
  <si>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</si>
  <si>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</si>
  <si>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</si>
  <si>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</si>
  <si>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</si>
  <si>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</si>
  <si>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</si>
  <si>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</si>
  <si>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</si>
  <si>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</si>
  <si>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</si>
  <si>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</si>
  <si>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</si>
  <si>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</si>
  <si>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</si>
  <si>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</si>
  <si>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</si>
  <si>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</si>
  <si>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</si>
  <si>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</si>
  <si>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</si>
  <si>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</si>
  <si>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</si>
  <si>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</si>
  <si>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</si>
  <si>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</si>
  <si>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</si>
  <si>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</si>
  <si>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</si>
  <si>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</si>
  <si>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</si>
  <si>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</si>
  <si>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</si>
  <si>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</si>
  <si>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</si>
  <si>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</si>
  <si>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</si>
  <si>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</si>
  <si>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</si>
  <si>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</si>
  <si>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</si>
  <si>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</si>
  <si>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</si>
  <si>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</si>
  <si>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</si>
  <si>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</si>
  <si>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</si>
  <si>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</si>
  <si>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</si>
  <si>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</si>
  <si>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</si>
  <si>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</si>
  <si>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</si>
  <si>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</si>
  <si>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</si>
  <si>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</si>
  <si>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</si>
  <si>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</si>
  <si>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</si>
  <si>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</si>
  <si>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</si>
  <si>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</si>
  <si>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</si>
  <si>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</si>
  <si>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</si>
  <si>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</si>
  <si>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</si>
  <si>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</si>
  <si>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</si>
  <si>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</si>
  <si>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</si>
  <si>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</si>
  <si>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</si>
  <si>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</si>
  <si>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</si>
  <si>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</si>
  <si>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</si>
  <si>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</si>
  <si>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</si>
  <si>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</si>
  <si>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</si>
  <si>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</si>
  <si>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</si>
  <si>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</si>
  <si>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</si>
  <si>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</si>
  <si>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</si>
  <si>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</si>
  <si>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</si>
  <si>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</si>
  <si>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</si>
  <si>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</si>
  <si>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</si>
  <si>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</si>
  <si>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</si>
  <si>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</si>
  <si>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</si>
  <si>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</si>
  <si>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</si>
  <si>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</si>
  <si>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</si>
  <si>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</si>
  <si>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</si>
  <si>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</si>
  <si>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</si>
  <si>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</si>
  <si>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</si>
  <si>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</si>
  <si>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</si>
  <si>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</si>
  <si>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</si>
  <si>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</si>
  <si>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</si>
  <si>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</si>
  <si>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</si>
  <si>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</si>
  <si>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</si>
  <si>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</si>
  <si>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</si>
  <si>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</si>
  <si>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</si>
  <si>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</si>
  <si>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</si>
  <si>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</si>
  <si>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</si>
  <si>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</si>
  <si>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</si>
  <si>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</si>
  <si>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</si>
  <si>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</si>
  <si>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</si>
  <si>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</si>
  <si>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</si>
  <si>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</si>
  <si>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</si>
  <si>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</si>
  <si>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</si>
  <si>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</si>
  <si>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</si>
  <si>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</si>
  <si>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</si>
  <si>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</si>
  <si>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</si>
  <si>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</si>
  <si>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</si>
  <si>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</si>
  <si>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</si>
  <si>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</si>
  <si>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</si>
  <si>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</si>
  <si>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</si>
  <si>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</si>
  <si>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</si>
  <si>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</si>
  <si>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</si>
  <si>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</si>
  <si>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</si>
  <si>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</si>
  <si>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</si>
  <si>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</si>
  <si>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</si>
  <si>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</si>
  <si>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</si>
  <si>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</si>
  <si>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</si>
  <si>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</si>
  <si>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</si>
  <si>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</si>
  <si>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</si>
  <si>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</si>
  <si>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</si>
  <si>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</si>
  <si>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</si>
  <si>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</si>
  <si>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</si>
  <si>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</si>
  <si>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</si>
  <si>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</si>
  <si>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</si>
  <si>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</si>
  <si>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</si>
  <si>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</si>
  <si>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</si>
  <si>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</si>
  <si>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</si>
  <si>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</si>
  <si>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</si>
  <si>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</si>
  <si>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</si>
  <si>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</si>
  <si>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</si>
  <si>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</si>
  <si>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</si>
  <si>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</si>
  <si>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</si>
  <si>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</si>
  <si>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</si>
  <si>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</si>
  <si>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</si>
  <si>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</si>
  <si>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</si>
  <si>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</si>
  <si>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</si>
  <si>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</si>
  <si>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</si>
  <si>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</si>
  <si>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</si>
  <si>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</si>
  <si>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</si>
  <si>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</si>
  <si>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</si>
  <si>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</si>
  <si>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</si>
  <si>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</si>
  <si>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</si>
  <si>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</si>
  <si>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</si>
  <si>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</si>
  <si>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</si>
  <si>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</si>
  <si>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</si>
  <si>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</si>
  <si>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</si>
  <si>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</si>
  <si>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</si>
  <si>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</si>
  <si>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</si>
  <si>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</si>
  <si>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</si>
  <si>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</si>
  <si>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</si>
  <si>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</si>
  <si>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</si>
  <si>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</si>
  <si>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</si>
  <si>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</si>
  <si>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</si>
  <si>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</si>
  <si>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</si>
  <si>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</si>
  <si>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</si>
  <si>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</si>
  <si>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</si>
  <si>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</si>
  <si>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</si>
  <si>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</si>
  <si>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</si>
  <si>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</si>
  <si>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</si>
  <si>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</si>
  <si>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</si>
  <si>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</si>
  <si>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</si>
  <si>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</si>
  <si>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</si>
  <si>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</si>
  <si>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</si>
  <si>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</si>
  <si>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</si>
  <si>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</si>
  <si>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</si>
  <si>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</si>
  <si>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</si>
  <si>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</si>
  <si>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</si>
  <si>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</si>
  <si>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</si>
  <si>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</si>
  <si>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</si>
  <si>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</si>
  <si>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</si>
  <si>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</si>
  <si>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</si>
  <si>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</si>
  <si>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</si>
  <si>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</si>
  <si>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</si>
  <si>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</si>
  <si>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</si>
  <si>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</si>
  <si>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</si>
  <si>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</si>
  <si>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</si>
  <si>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</si>
  <si>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</si>
  <si>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</si>
  <si>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</si>
  <si>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</si>
  <si>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</si>
  <si>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</si>
  <si>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</si>
  <si>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</si>
  <si>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</si>
  <si>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</si>
  <si>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</si>
  <si>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</si>
  <si>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</si>
  <si>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</si>
  <si>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</si>
  <si>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</si>
  <si>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</si>
  <si>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</si>
  <si>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</si>
  <si>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</si>
  <si>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</si>
  <si>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</si>
  <si>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</si>
  <si>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</si>
  <si>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</si>
  <si>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</si>
  <si>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</si>
  <si>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</si>
  <si>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</si>
  <si>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</si>
  <si>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</si>
  <si>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</si>
  <si>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</si>
  <si>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</si>
  <si>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</si>
  <si>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</si>
  <si>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</si>
  <si>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</si>
  <si>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</si>
  <si>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</si>
  <si>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</si>
  <si>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</si>
  <si>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</si>
  <si>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</si>
  <si>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</si>
  <si>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</si>
  <si>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</si>
  <si>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</si>
  <si>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</si>
  <si>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</si>
  <si>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</si>
  <si>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</si>
  <si>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</si>
  <si>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</si>
  <si>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</si>
  <si>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</si>
  <si>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</si>
  <si>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</si>
  <si>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</si>
  <si>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</si>
  <si>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</si>
  <si>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</si>
  <si>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</si>
  <si>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</si>
  <si>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</si>
  <si>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</si>
  <si>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</si>
  <si>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</si>
  <si>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</si>
  <si>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</si>
  <si>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</si>
  <si>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</si>
  <si>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</si>
  <si>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</si>
  <si>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</si>
  <si>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</si>
  <si>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</si>
  <si>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</si>
  <si>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</si>
  <si>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</si>
  <si>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</si>
  <si>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</si>
  <si>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</si>
  <si>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</si>
  <si>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</si>
  <si>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</si>
  <si>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</si>
  <si>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</si>
  <si>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</si>
  <si>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</si>
  <si>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</si>
  <si>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</si>
  <si>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</si>
  <si>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</si>
  <si>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</si>
  <si>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</si>
  <si>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</si>
  <si>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</si>
  <si>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</si>
  <si>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</si>
  <si>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</si>
  <si>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</si>
  <si>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</si>
  <si>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</si>
  <si>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</si>
  <si>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</si>
  <si>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</si>
  <si>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</si>
  <si>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</si>
  <si>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</si>
  <si>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</si>
  <si>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</si>
  <si>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</si>
  <si>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</si>
  <si>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</si>
  <si>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</si>
  <si>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</si>
  <si>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</si>
  <si>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</si>
  <si>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</si>
  <si>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</si>
  <si>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</si>
  <si>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</si>
  <si>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</si>
  <si>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</si>
  <si>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</si>
  <si>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</si>
  <si>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</si>
  <si>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</si>
  <si>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</si>
  <si>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</si>
  <si>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</si>
  <si>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</si>
  <si>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</si>
  <si>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</si>
  <si>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</si>
  <si>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</si>
  <si>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</si>
  <si>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</si>
  <si>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</si>
  <si>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</si>
  <si>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</si>
  <si>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</si>
  <si>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</si>
  <si>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</si>
  <si>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</si>
  <si>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</si>
  <si>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</si>
  <si>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</si>
  <si>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</si>
  <si>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</si>
  <si>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</si>
  <si>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</si>
  <si>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</si>
  <si>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</si>
  <si>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</si>
  <si>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</si>
  <si>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</si>
  <si>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</si>
  <si>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</si>
  <si>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</si>
  <si>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</si>
  <si>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</si>
  <si>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</si>
  <si>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</si>
  <si>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</si>
  <si>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</si>
  <si>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</si>
  <si>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</si>
  <si>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</si>
  <si>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</si>
  <si>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</si>
  <si>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</si>
  <si>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</si>
  <si>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</si>
  <si>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</si>
  <si>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</si>
  <si>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</si>
  <si>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</si>
  <si>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</si>
  <si>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</si>
  <si>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</si>
  <si>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</si>
  <si>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</si>
  <si>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</si>
  <si>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</si>
  <si>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</si>
  <si>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</si>
  <si>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</si>
  <si>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</si>
  <si>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</si>
  <si>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</si>
  <si>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</si>
  <si>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</si>
  <si>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</si>
  <si>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</si>
  <si>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</si>
  <si>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</si>
  <si>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</si>
  <si>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</si>
  <si>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</si>
  <si>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</si>
  <si>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</si>
  <si>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</si>
  <si>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</si>
  <si>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</si>
  <si>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</si>
  <si>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</si>
  <si>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</si>
  <si>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</si>
  <si>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</si>
  <si>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</si>
  <si>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</si>
  <si>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</si>
  <si>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</si>
  <si>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</si>
  <si>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</si>
  <si>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</si>
  <si>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</si>
  <si>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</si>
  <si>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</si>
  <si>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</si>
  <si>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</si>
  <si>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</si>
  <si>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</si>
  <si>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</si>
  <si>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</si>
  <si>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</si>
  <si>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</si>
  <si>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</si>
  <si>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</si>
  <si>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</si>
  <si>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</si>
  <si>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</si>
  <si>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</si>
  <si>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</si>
  <si>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</si>
  <si>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</si>
  <si>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</si>
  <si>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</si>
  <si>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</si>
  <si>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</si>
  <si>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</si>
  <si>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</si>
  <si>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</si>
  <si>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</si>
  <si>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</si>
  <si>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</si>
  <si>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</si>
  <si>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</si>
  <si>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</si>
  <si>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</si>
  <si>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</si>
  <si>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</si>
  <si>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</si>
  <si>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</si>
  <si>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</si>
  <si>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</si>
  <si>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</si>
  <si>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</si>
  <si>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</si>
  <si>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</si>
  <si>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</si>
  <si>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</si>
  <si>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</si>
  <si>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</si>
  <si>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</si>
  <si>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</si>
  <si>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</si>
  <si>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</si>
  <si>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</si>
  <si>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</si>
  <si>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</si>
  <si>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</si>
  <si>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</si>
  <si>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</si>
  <si>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</si>
  <si>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</si>
  <si>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</si>
  <si>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</si>
  <si>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</si>
  <si>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</si>
  <si>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</si>
  <si>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</si>
  <si>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</si>
  <si>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</si>
  <si>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</si>
  <si>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</si>
  <si>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</si>
  <si>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</si>
  <si>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</si>
  <si>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</si>
  <si>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</si>
  <si>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</si>
  <si>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</si>
  <si>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</si>
  <si>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</si>
  <si>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</si>
  <si>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</si>
  <si>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</si>
  <si>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</si>
  <si>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</si>
  <si>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</si>
  <si>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</si>
  <si>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</si>
  <si>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</si>
  <si>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</si>
  <si>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</si>
  <si>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</si>
  <si>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</si>
  <si>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</si>
  <si>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</si>
  <si>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</si>
  <si>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</si>
  <si>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</si>
  <si>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</si>
  <si>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</si>
  <si>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</si>
  <si>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</si>
  <si>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</si>
  <si>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</si>
  <si>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</si>
  <si>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</si>
  <si>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</si>
  <si>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</si>
  <si>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</si>
  <si>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</si>
  <si>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</si>
  <si>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</si>
  <si>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</si>
  <si>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</si>
  <si>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</si>
  <si>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</si>
  <si>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</si>
  <si>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</si>
  <si>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</si>
  <si>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</si>
  <si>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</si>
  <si>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</si>
  <si>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</si>
  <si>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</si>
  <si>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</si>
  <si>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</si>
  <si>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</si>
  <si>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</si>
  <si>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</si>
  <si>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</si>
  <si>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</si>
  <si>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</si>
  <si>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</si>
  <si>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</si>
  <si>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</si>
  <si>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</si>
  <si>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</si>
  <si>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</si>
  <si>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</si>
  <si>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</si>
  <si>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</si>
  <si>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</si>
  <si>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</si>
  <si>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</si>
  <si>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</si>
  <si>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</si>
  <si>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</si>
  <si>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</si>
  <si>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</si>
  <si>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</si>
  <si>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</si>
  <si>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</si>
  <si>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</si>
  <si>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</si>
  <si>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</si>
  <si>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</si>
  <si>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</si>
  <si>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</si>
  <si>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</si>
  <si>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</si>
  <si>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</si>
  <si>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</si>
  <si>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</si>
  <si>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</si>
  <si>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</si>
  <si>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</si>
  <si>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</si>
  <si>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</si>
  <si>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</si>
  <si>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</si>
  <si>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</si>
  <si>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</si>
  <si>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</si>
  <si>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</si>
  <si>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</si>
  <si>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</si>
  <si>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</si>
  <si>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</si>
  <si>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</si>
  <si>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</si>
  <si>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</si>
  <si>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</si>
  <si>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</si>
  <si>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</si>
  <si>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</si>
  <si>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</si>
  <si>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</si>
  <si>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</si>
  <si>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</si>
  <si>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</si>
  <si>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</si>
  <si>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</si>
  <si>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</si>
  <si>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</si>
  <si>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</si>
  <si>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</si>
  <si>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</si>
  <si>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</si>
  <si>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</si>
  <si>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</si>
  <si>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</si>
  <si>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</si>
  <si>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</si>
  <si>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</si>
  <si>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</si>
  <si>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</si>
  <si>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</si>
  <si>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</si>
  <si>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</si>
  <si>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</si>
  <si>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</si>
  <si>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</si>
  <si>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</si>
  <si>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</si>
  <si>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</si>
  <si>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</si>
  <si>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</si>
  <si>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</si>
  <si>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</si>
  <si>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</si>
  <si>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</si>
  <si>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</si>
  <si>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</si>
  <si>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</si>
  <si>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</si>
  <si>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</si>
  <si>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</si>
  <si>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</si>
  <si>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</si>
  <si>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</si>
  <si>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</si>
  <si>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</si>
  <si>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</si>
  <si>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</si>
  <si>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</si>
  <si>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</si>
  <si>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</si>
  <si>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</si>
  <si>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</si>
  <si>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</si>
  <si>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</si>
  <si>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</si>
  <si>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</si>
  <si>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</si>
  <si>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</si>
  <si>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</si>
  <si>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</si>
  <si>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</si>
  <si>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</si>
  <si>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</si>
  <si>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</si>
  <si>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</si>
  <si>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</si>
  <si>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</si>
  <si>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</si>
  <si>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</si>
  <si>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</si>
  <si>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</si>
  <si>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</si>
  <si>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</si>
  <si>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</si>
  <si>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</si>
  <si>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</si>
  <si>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</si>
  <si>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</si>
  <si>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</si>
  <si>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</si>
  <si>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</si>
  <si>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</si>
  <si>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</si>
  <si>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</si>
  <si>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</si>
  <si>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</si>
  <si>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</si>
  <si>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</si>
  <si>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</si>
  <si>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</si>
  <si>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</si>
  <si>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</si>
  <si>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</si>
  <si>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</si>
  <si>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</si>
  <si>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</si>
  <si>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</si>
  <si>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</si>
  <si>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</si>
  <si>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</si>
  <si>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</si>
  <si>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</si>
  <si>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</si>
  <si>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</si>
  <si>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</si>
  <si>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</si>
  <si>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</si>
  <si>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</si>
  <si>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</si>
  <si>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</si>
  <si>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</si>
  <si>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</si>
  <si>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</si>
  <si>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</si>
  <si>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</si>
  <si>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</si>
  <si>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</si>
  <si>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</si>
  <si>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</si>
  <si>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</si>
  <si>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</si>
  <si>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</si>
  <si>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</si>
  <si>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</si>
  <si>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</si>
  <si>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</si>
  <si>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</si>
  <si>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</si>
  <si>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</si>
  <si>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</si>
  <si>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</si>
  <si>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</si>
  <si>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</si>
  <si>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</si>
  <si>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</si>
  <si>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</si>
  <si>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</si>
  <si>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</si>
  <si>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</si>
  <si>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</si>
  <si>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</si>
  <si>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</si>
  <si>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</si>
  <si>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</si>
  <si>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</si>
  <si>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</si>
  <si>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</si>
  <si>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</si>
  <si>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</si>
  <si>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</si>
  <si>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</si>
  <si>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</si>
  <si>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</si>
  <si>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</si>
  <si>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</si>
  <si>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</si>
  <si>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</si>
  <si>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</si>
  <si>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</si>
  <si>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</si>
  <si>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</si>
  <si>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</si>
  <si>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</si>
  <si>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</si>
  <si>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</si>
  <si>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</si>
  <si>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</si>
  <si>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</si>
  <si>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</si>
  <si>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</si>
  <si>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</si>
  <si>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</si>
  <si>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</si>
  <si>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</si>
  <si>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</si>
  <si>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</si>
  <si>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</si>
  <si>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</si>
  <si>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</si>
  <si>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</si>
  <si>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</si>
  <si>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</si>
  <si>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</si>
  <si>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</si>
  <si>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</si>
  <si>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</si>
  <si>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</si>
  <si>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</si>
  <si>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</si>
  <si>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</si>
  <si>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</si>
  <si>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</si>
  <si>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</si>
  <si>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</si>
  <si>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</si>
  <si>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</si>
  <si>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</si>
  <si>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</si>
  <si>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</si>
  <si>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</si>
  <si>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</si>
  <si>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</si>
  <si>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</si>
  <si>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</si>
  <si>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</si>
  <si>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</si>
  <si>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</si>
  <si>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</si>
  <si>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</si>
  <si>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</si>
  <si>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</si>
  <si>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</si>
  <si>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</si>
  <si>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</si>
  <si>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</si>
  <si>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</si>
  <si>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</si>
  <si>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</si>
  <si>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</si>
  <si>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</si>
  <si>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</si>
  <si>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</si>
  <si>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</si>
  <si>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</si>
  <si>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</si>
  <si>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</si>
  <si>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</si>
  <si>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</si>
  <si>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</si>
  <si>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</si>
  <si>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</si>
  <si>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</si>
  <si>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</si>
  <si>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</si>
  <si>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</si>
  <si>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</si>
  <si>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</si>
  <si>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</si>
  <si>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</si>
  <si>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</si>
  <si>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</si>
  <si>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</si>
  <si>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</si>
  <si>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</si>
  <si>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</si>
  <si>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</si>
  <si>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</si>
  <si>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</si>
  <si>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</si>
  <si>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</si>
  <si>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</si>
  <si>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</si>
  <si>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</si>
  <si>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</si>
  <si>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</si>
  <si>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</si>
  <si>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</si>
  <si>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</si>
  <si>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</si>
  <si>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</si>
  <si>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</si>
  <si>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</si>
  <si>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</si>
  <si>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</si>
  <si>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</si>
  <si>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</si>
  <si>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</si>
  <si>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</si>
  <si>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</si>
  <si>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</si>
  <si>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</si>
  <si>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</si>
  <si>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</si>
  <si>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</si>
  <si>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</si>
  <si>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</si>
  <si>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</si>
  <si>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</si>
  <si>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</si>
  <si>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</si>
  <si>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</si>
  <si>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</si>
  <si>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</si>
  <si>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</si>
  <si>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</si>
  <si>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</si>
  <si>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</si>
  <si>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</si>
  <si>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</si>
  <si>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</si>
  <si>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</si>
  <si>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</si>
  <si>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</si>
  <si>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</si>
  <si>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</si>
  <si>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</si>
  <si>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</si>
  <si>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</si>
  <si>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</si>
  <si>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</si>
  <si>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</si>
  <si>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</si>
  <si>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</si>
  <si>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</si>
  <si>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</si>
  <si>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</si>
  <si>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</si>
  <si>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</si>
  <si>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</si>
  <si>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</si>
  <si>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</si>
  <si>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</si>
  <si>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</si>
  <si>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</si>
  <si>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</si>
  <si>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</si>
  <si>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</si>
  <si>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</si>
  <si>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</si>
  <si>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</si>
  <si>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</si>
  <si>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</si>
  <si>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</si>
  <si>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</si>
  <si>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</si>
  <si>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</si>
  <si>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</si>
  <si>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</si>
  <si>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</si>
  <si>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</si>
  <si>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</si>
  <si>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</si>
  <si>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</si>
  <si>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</si>
  <si>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</si>
  <si>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</si>
  <si>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</si>
  <si>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</si>
  <si>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</si>
  <si>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</si>
  <si>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</si>
  <si>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</si>
  <si>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</si>
  <si>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</si>
  <si>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</si>
  <si>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</si>
  <si>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</si>
  <si>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</si>
  <si>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</si>
  <si>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</si>
  <si>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</si>
  <si>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</si>
  <si>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</si>
  <si>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</si>
  <si>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</si>
  <si>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</si>
  <si>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</si>
  <si>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</si>
  <si>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</si>
  <si>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</si>
  <si>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</si>
  <si>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</si>
  <si>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</si>
  <si>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</si>
  <si>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</si>
  <si>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</si>
  <si>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</si>
  <si>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</si>
  <si>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</si>
  <si>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</si>
  <si>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</si>
  <si>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</si>
  <si>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</si>
  <si>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</si>
  <si>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</si>
  <si>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</si>
  <si>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</si>
  <si>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</si>
  <si>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</si>
  <si>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</si>
  <si>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</si>
  <si>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</si>
  <si>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</si>
  <si>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</si>
  <si>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</si>
  <si>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</si>
  <si>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</si>
  <si>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</si>
  <si>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</si>
  <si>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</si>
  <si>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</si>
  <si>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</si>
  <si>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</si>
  <si>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</si>
  <si>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</si>
  <si>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</si>
  <si>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</si>
  <si>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</si>
  <si>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</si>
  <si>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</si>
  <si>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</si>
  <si>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</si>
  <si>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</si>
  <si>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</si>
  <si>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</si>
  <si>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</si>
  <si>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</si>
  <si>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</si>
  <si>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</si>
  <si>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</si>
  <si>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</si>
  <si>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</si>
  <si>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</si>
  <si>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</si>
  <si>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</si>
  <si>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</si>
  <si>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</si>
  <si>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</si>
  <si>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</si>
  <si>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</si>
  <si>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</si>
  <si>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</si>
  <si>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</si>
  <si>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</si>
  <si>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</si>
  <si>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</si>
  <si>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</si>
  <si>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</si>
  <si>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</si>
  <si>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</si>
  <si>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</si>
  <si>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</si>
  <si>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</si>
  <si>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</si>
  <si>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</si>
  <si>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</si>
  <si>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</si>
  <si>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</si>
  <si>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</si>
  <si>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</si>
  <si>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</si>
  <si>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</si>
  <si>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</si>
  <si>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</si>
  <si>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</si>
  <si>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</si>
  <si>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</si>
  <si>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</si>
  <si>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</si>
  <si>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</si>
  <si>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</si>
  <si>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</si>
  <si>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</si>
  <si>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</si>
  <si>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</si>
  <si>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</si>
  <si>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</si>
  <si>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</si>
  <si>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</si>
  <si>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</si>
  <si>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</si>
  <si>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</si>
  <si>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</si>
  <si>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</si>
  <si>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</si>
  <si>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</si>
  <si>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</si>
  <si>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</si>
  <si>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</si>
  <si>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</si>
  <si>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</si>
  <si>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</si>
  <si>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</si>
  <si>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</si>
  <si>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</si>
  <si>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</si>
  <si>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</si>
  <si>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</si>
  <si>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</si>
  <si>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</si>
  <si>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</si>
  <si>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</si>
  <si>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</si>
  <si>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</si>
  <si>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</si>
  <si>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</si>
  <si>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</si>
  <si>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</si>
  <si>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</si>
  <si>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</si>
  <si>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</si>
  <si>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</si>
  <si>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</si>
  <si>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</si>
  <si>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</si>
  <si>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</si>
  <si>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</si>
  <si>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</si>
  <si>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</si>
  <si>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</si>
  <si>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</si>
  <si>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</si>
  <si>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</si>
  <si>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</si>
  <si>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</si>
  <si>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</si>
  <si>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</si>
  <si>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</si>
  <si>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</si>
  <si>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</si>
  <si>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</si>
  <si>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</si>
  <si>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</si>
  <si>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</si>
  <si>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</si>
  <si>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</si>
  <si>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</si>
  <si>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</si>
  <si>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</si>
  <si>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</si>
  <si>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</si>
  <si>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</si>
  <si>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</si>
  <si>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</si>
  <si>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</si>
  <si>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</si>
  <si>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</si>
  <si>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</si>
  <si>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</si>
  <si>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</si>
  <si>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</si>
  <si>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</si>
  <si>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</si>
  <si>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</si>
  <si>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</si>
  <si>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</si>
  <si>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</si>
  <si>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</si>
  <si>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</si>
  <si>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</si>
  <si>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</si>
  <si>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</si>
  <si>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</si>
  <si>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</si>
  <si>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</si>
  <si>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</si>
  <si>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</si>
  <si>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</si>
  <si>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</si>
  <si>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</si>
  <si>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</si>
  <si>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</si>
  <si>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</si>
  <si>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</si>
  <si>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</si>
  <si>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</si>
  <si>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</si>
  <si>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</si>
  <si>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</si>
  <si>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</si>
  <si>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</si>
  <si>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</si>
  <si>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</si>
  <si>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</si>
  <si>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</si>
  <si>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</si>
  <si>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</si>
  <si>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</si>
  <si>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</si>
  <si>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</si>
  <si>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</si>
  <si>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</si>
  <si>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</si>
  <si>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</si>
  <si>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</si>
  <si>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</si>
  <si>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</si>
  <si>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</si>
  <si>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</si>
  <si>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</si>
  <si>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</si>
  <si>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</si>
  <si>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</si>
  <si>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</si>
  <si>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</si>
  <si>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</si>
  <si>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</si>
  <si>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</si>
  <si>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</si>
  <si>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</si>
  <si>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</si>
  <si>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</si>
  <si>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</si>
  <si>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</si>
  <si>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</si>
  <si>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</si>
  <si>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</si>
  <si>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</si>
  <si>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</si>
  <si>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</si>
  <si>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</si>
  <si>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</si>
  <si>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</si>
  <si>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</si>
  <si>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</si>
  <si>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</si>
  <si>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</si>
  <si>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</si>
  <si>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</si>
  <si>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</si>
  <si>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</si>
  <si>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</si>
  <si>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</si>
  <si>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</si>
  <si>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</si>
  <si>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</si>
  <si>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</si>
  <si>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</si>
  <si>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</si>
  <si>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</si>
  <si>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</si>
  <si>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</si>
  <si>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</si>
  <si>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</si>
  <si>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</si>
  <si>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</si>
  <si>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</si>
  <si>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</si>
  <si>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</si>
  <si>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</si>
  <si>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</si>
  <si>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</si>
  <si>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</si>
  <si>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</si>
  <si>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</si>
  <si>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</si>
  <si>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</si>
  <si>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</si>
  <si>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</si>
  <si>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</si>
  <si>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</si>
  <si>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</si>
  <si>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</si>
  <si>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</si>
  <si>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</si>
  <si>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</si>
  <si>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</si>
  <si>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</si>
  <si>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</si>
  <si>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</si>
  <si>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</si>
  <si>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</si>
  <si>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</si>
  <si>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</si>
  <si>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</si>
  <si>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</si>
  <si>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</si>
  <si>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</si>
  <si>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</si>
  <si>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</si>
  <si>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</si>
  <si>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</si>
  <si>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</si>
  <si>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</si>
  <si>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</si>
  <si>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</si>
  <si>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</si>
  <si>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</si>
  <si>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</si>
  <si>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</si>
  <si>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</si>
  <si>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</si>
  <si>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</si>
  <si>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</si>
  <si>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</si>
  <si>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</si>
  <si>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</si>
  <si>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</si>
  <si>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</si>
  <si>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</si>
  <si>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</si>
  <si>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</si>
  <si>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</si>
  <si>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</si>
  <si>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</si>
  <si>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</si>
  <si>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</si>
  <si>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</si>
  <si>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</si>
  <si>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</si>
  <si>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</si>
  <si>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</si>
  <si>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</si>
  <si>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</si>
  <si>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</si>
  <si>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</si>
  <si>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</si>
  <si>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</si>
  <si>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</si>
  <si>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</si>
  <si>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</si>
  <si>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</si>
  <si>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</si>
  <si>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</si>
  <si>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</si>
  <si>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</si>
  <si>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</si>
  <si>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</si>
  <si>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</si>
  <si>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</si>
  <si>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</si>
  <si>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</si>
  <si>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</si>
  <si>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</si>
  <si>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</si>
  <si>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</si>
  <si>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</si>
  <si>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</si>
  <si>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</si>
  <si>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</si>
  <si>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</si>
  <si>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</si>
  <si>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</si>
  <si>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</si>
  <si>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</si>
  <si>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</si>
  <si>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</si>
  <si>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</si>
  <si>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</si>
  <si>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</si>
  <si>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</si>
  <si>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</si>
  <si>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</si>
  <si>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</si>
  <si>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</si>
  <si>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</si>
  <si>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</si>
  <si>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</si>
  <si>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</si>
  <si>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</si>
  <si>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</si>
  <si>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</si>
  <si>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</si>
  <si>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</si>
  <si>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</si>
  <si>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</si>
  <si>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</si>
  <si>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</si>
  <si>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</si>
  <si>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</si>
  <si>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</si>
  <si>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</si>
  <si>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</si>
  <si>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</si>
  <si>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</si>
  <si>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</si>
  <si>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</si>
  <si>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</si>
  <si>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</si>
  <si>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</si>
  <si>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</si>
  <si>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</si>
  <si>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</si>
  <si>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</si>
  <si>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</si>
  <si>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</si>
  <si>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</si>
  <si>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</si>
  <si>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</si>
  <si>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</si>
  <si>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</si>
  <si>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</si>
  <si>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</si>
  <si>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</si>
  <si>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</si>
  <si>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</si>
  <si>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</si>
  <si>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</si>
  <si>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</si>
  <si>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</si>
  <si>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</si>
  <si>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</si>
  <si>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</si>
  <si>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</si>
  <si>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</si>
  <si>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</si>
  <si>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</si>
  <si>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</si>
  <si>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</si>
  <si>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</si>
  <si>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</si>
  <si>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</si>
  <si>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</si>
  <si>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</si>
  <si>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</si>
  <si>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</si>
  <si>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</si>
  <si>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</si>
  <si>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</si>
  <si>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</si>
  <si>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</si>
  <si>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</si>
  <si>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</si>
  <si>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</si>
  <si>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</si>
  <si>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</si>
  <si>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</si>
  <si>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</si>
  <si>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</si>
  <si>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</si>
  <si>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</si>
  <si>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</si>
  <si>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</si>
  <si>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</si>
  <si>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</si>
  <si>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</si>
  <si>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</si>
  <si>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</si>
  <si>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</si>
  <si>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</si>
  <si>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</si>
  <si>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</si>
  <si>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</si>
  <si>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</si>
  <si>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</si>
  <si>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</si>
  <si>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</si>
  <si>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</si>
  <si>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</si>
  <si>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</si>
  <si>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</si>
  <si>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</si>
  <si>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</si>
  <si>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</si>
  <si>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</si>
  <si>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</si>
  <si>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</si>
  <si>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</si>
  <si>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</si>
  <si>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</si>
  <si>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</si>
  <si>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</si>
  <si>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</si>
  <si>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</si>
  <si>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</si>
  <si>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</si>
  <si>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</si>
  <si>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</si>
  <si>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</si>
  <si>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</si>
  <si>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</si>
  <si>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</si>
  <si>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</si>
  <si>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</si>
  <si>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</si>
  <si>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</si>
  <si>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</si>
  <si>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</si>
  <si>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</si>
  <si>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</si>
  <si>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</si>
  <si>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</si>
  <si>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</si>
  <si>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</si>
  <si>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</si>
  <si>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</si>
  <si>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</si>
  <si>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</si>
  <si>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</si>
  <si>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</si>
  <si>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</si>
  <si>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</si>
  <si>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</si>
  <si>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</si>
  <si>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</si>
  <si>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</si>
  <si>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</si>
  <si>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</si>
  <si>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</si>
  <si>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</si>
  <si>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</si>
  <si>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</si>
  <si>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</si>
  <si>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</si>
  <si>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</si>
  <si>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</si>
  <si>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</si>
  <si>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</si>
  <si>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</si>
  <si>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</si>
  <si>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</si>
  <si>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</si>
  <si>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</si>
  <si>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</si>
  <si>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</si>
  <si>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</si>
  <si>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</si>
  <si>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</si>
  <si>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</si>
  <si>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</si>
  <si>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</si>
  <si>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</si>
  <si>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</si>
  <si>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</si>
  <si>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</si>
  <si>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</si>
  <si>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</si>
  <si>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</si>
  <si>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</si>
  <si>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</si>
  <si>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</si>
  <si>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</si>
  <si>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</si>
  <si>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</si>
  <si>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</si>
  <si>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</si>
  <si>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</si>
  <si>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</si>
  <si>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</si>
  <si>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</si>
  <si>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</si>
  <si>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</si>
  <si>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</si>
  <si>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</si>
  <si>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</si>
  <si>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</si>
  <si>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</si>
  <si>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</si>
  <si>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</si>
  <si>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</si>
  <si>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</si>
  <si>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</si>
  <si>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</si>
  <si>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</si>
  <si>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</si>
  <si>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</si>
  <si>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</si>
  <si>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</si>
  <si>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</si>
  <si>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</si>
  <si>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</si>
  <si>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</si>
  <si>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</si>
  <si>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</si>
  <si>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</si>
  <si>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</si>
  <si>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</si>
  <si>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</si>
  <si>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</si>
  <si>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</si>
  <si>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</si>
  <si>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</si>
  <si>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</si>
  <si>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</si>
  <si>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</si>
  <si>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</si>
  <si>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</si>
  <si>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</si>
  <si>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</si>
  <si>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</si>
  <si>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</si>
  <si>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</si>
  <si>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</si>
  <si>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</si>
  <si>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</si>
  <si>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</si>
  <si>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</si>
  <si>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</si>
  <si>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</si>
  <si>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</si>
  <si>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</si>
  <si>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</si>
  <si>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</si>
  <si>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</si>
  <si>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</si>
  <si>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</si>
  <si>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</si>
  <si>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</si>
  <si>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</si>
  <si>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</si>
  <si>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</si>
  <si>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</si>
  <si>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</si>
  <si>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</si>
  <si>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</si>
  <si>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</si>
  <si>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</si>
  <si>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</si>
  <si>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</si>
  <si>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</si>
  <si>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</si>
  <si>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</si>
  <si>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</si>
  <si>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</si>
  <si>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</si>
  <si>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</si>
  <si>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</si>
  <si>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</si>
  <si>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</si>
  <si>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</si>
  <si>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</si>
  <si>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</si>
  <si>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</si>
  <si>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</si>
  <si>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</si>
  <si>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</si>
  <si>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</si>
  <si>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</si>
  <si>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</si>
  <si>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</si>
  <si>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</si>
  <si>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</si>
  <si>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</si>
  <si>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</si>
  <si>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</si>
  <si>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</si>
  <si>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</si>
  <si>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</si>
  <si>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</si>
  <si>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</si>
  <si>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</si>
  <si>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</si>
  <si>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</si>
  <si>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</si>
  <si>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</si>
  <si>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</si>
  <si>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</si>
  <si>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</si>
  <si>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</si>
  <si>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</si>
  <si>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</si>
  <si>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</si>
  <si>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</si>
  <si>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</si>
  <si>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</si>
  <si>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</si>
  <si>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</si>
  <si>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</si>
  <si>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</si>
  <si>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</si>
  <si>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</si>
  <si>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</si>
  <si>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</si>
  <si>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</si>
  <si>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</si>
  <si>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</si>
  <si>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</si>
  <si>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</si>
  <si>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</si>
  <si>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</si>
  <si>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</si>
  <si>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</si>
  <si>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</si>
  <si>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</si>
  <si>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</si>
  <si>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</si>
  <si>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</si>
  <si>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</si>
  <si>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</si>
  <si>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</si>
  <si>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</si>
  <si>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</si>
  <si>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</si>
  <si>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</si>
  <si>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</si>
  <si>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</si>
  <si>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</si>
  <si>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</si>
  <si>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</si>
  <si>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</si>
  <si>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</si>
  <si>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</si>
  <si>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</si>
  <si>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</si>
  <si>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</si>
  <si>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</si>
  <si>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</si>
  <si>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</si>
  <si>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</si>
  <si>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</si>
  <si>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</si>
  <si>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</si>
  <si>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</si>
  <si>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</si>
  <si>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</si>
  <si>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</si>
  <si>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</si>
  <si>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</si>
  <si>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</si>
  <si>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</si>
  <si>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</si>
  <si>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</si>
  <si>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</si>
  <si>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</si>
  <si>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</si>
  <si>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</si>
  <si>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</si>
  <si>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</si>
  <si>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</si>
  <si>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</si>
  <si>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</si>
  <si>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</si>
  <si>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</si>
  <si>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</si>
  <si>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</si>
  <si>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</si>
  <si>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</si>
  <si>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</si>
  <si>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</si>
  <si>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</si>
  <si>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</si>
  <si>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</si>
  <si>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</si>
  <si>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</si>
  <si>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</si>
  <si>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</si>
  <si>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</si>
  <si>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</si>
  <si>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</si>
  <si>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</si>
  <si>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</si>
  <si>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</si>
  <si>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</si>
  <si>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</si>
  <si>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</si>
  <si>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</si>
  <si>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</si>
  <si>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</si>
  <si>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</si>
  <si>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</si>
  <si>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</si>
  <si>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</si>
  <si>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</si>
  <si>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</si>
  <si>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</si>
  <si>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</si>
  <si>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</si>
  <si>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</si>
  <si>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</si>
  <si>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</si>
  <si>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</si>
  <si>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</si>
  <si>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</si>
  <si>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</si>
  <si>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</si>
  <si>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</si>
  <si>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</si>
  <si>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</si>
  <si>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</si>
  <si>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</si>
  <si>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</si>
  <si>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</si>
  <si>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</si>
  <si>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</si>
  <si>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</si>
  <si>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</si>
  <si>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</si>
  <si>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</si>
  <si>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</si>
  <si>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</si>
  <si>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</si>
  <si>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</si>
  <si>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</si>
  <si>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</si>
  <si>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</si>
  <si>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</si>
  <si>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</si>
  <si>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</si>
  <si>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</si>
  <si>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</si>
  <si>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</si>
  <si>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</si>
  <si>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</si>
  <si>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</si>
  <si>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</si>
  <si>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</si>
  <si>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</si>
  <si>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</si>
  <si>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</si>
  <si>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</si>
  <si>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</si>
  <si>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</si>
  <si>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</si>
  <si>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</si>
  <si>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</si>
  <si>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</si>
  <si>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</si>
  <si>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</si>
  <si>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</si>
  <si>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</si>
  <si>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</si>
  <si>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</si>
  <si>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</si>
  <si>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</si>
  <si>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</si>
  <si>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</si>
  <si>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</si>
  <si>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</si>
  <si>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</si>
  <si>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</si>
  <si>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</si>
  <si>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</si>
  <si>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</si>
  <si>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</si>
  <si>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</si>
  <si>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</si>
  <si>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</si>
  <si>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</si>
  <si>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</si>
  <si>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</si>
  <si>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</si>
  <si>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</si>
  <si>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</si>
  <si>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</si>
  <si>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</si>
  <si>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</si>
  <si>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</si>
  <si>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</si>
  <si>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</si>
  <si>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</si>
  <si>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</si>
  <si>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</si>
  <si>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</si>
  <si>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</si>
  <si>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</si>
  <si>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</si>
  <si>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</si>
  <si>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</si>
  <si>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</si>
  <si>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</si>
  <si>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</si>
  <si>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</si>
  <si>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</si>
  <si>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</si>
  <si>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</si>
  <si>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</si>
  <si>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</si>
  <si>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</si>
  <si>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</si>
  <si>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</si>
  <si>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</si>
  <si>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</si>
  <si>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</si>
  <si>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</si>
  <si>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</si>
  <si>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</si>
  <si>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</si>
  <si>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</si>
  <si>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</si>
  <si>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</si>
  <si>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</si>
  <si>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</si>
  <si>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</si>
  <si>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</si>
  <si>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</si>
  <si>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</si>
  <si>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</si>
  <si>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</si>
  <si>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</si>
  <si>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</si>
  <si>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</si>
  <si>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</si>
  <si>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</si>
  <si>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</si>
  <si>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</si>
  <si>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</si>
  <si>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</si>
  <si>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</si>
  <si>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</si>
  <si>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</si>
  <si>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</si>
  <si>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</si>
  <si>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</si>
  <si>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</si>
  <si>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</si>
  <si>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</si>
  <si>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</si>
  <si>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</si>
  <si>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</si>
  <si>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</si>
  <si>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</si>
  <si>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</si>
  <si>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</si>
  <si>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</si>
  <si>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</si>
  <si>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</si>
  <si>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</si>
  <si>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</si>
  <si>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</si>
  <si>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</si>
  <si>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</si>
  <si>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</si>
  <si>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</si>
  <si>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</si>
  <si>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</si>
  <si>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</si>
  <si>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</si>
  <si>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</si>
  <si>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</si>
  <si>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</si>
  <si>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</si>
  <si>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</si>
  <si>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</si>
  <si>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</si>
  <si>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</si>
  <si>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</si>
  <si>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</si>
  <si>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</si>
  <si>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</si>
  <si>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</si>
  <si>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</si>
  <si>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</si>
  <si>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</si>
  <si>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</si>
  <si>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</si>
  <si>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</si>
  <si>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</si>
  <si>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</si>
  <si>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</si>
  <si>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</si>
  <si>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</si>
  <si>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</si>
  <si>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</si>
  <si>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</si>
  <si>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</si>
  <si>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</si>
  <si>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</si>
  <si>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</si>
  <si>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</si>
  <si>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</si>
  <si>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</si>
  <si>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</si>
  <si>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</si>
  <si>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</si>
  <si>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</si>
  <si>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</si>
  <si>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</si>
  <si>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</si>
  <si>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</si>
  <si>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</si>
  <si>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</si>
  <si>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</si>
  <si>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</si>
  <si>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</si>
  <si>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</si>
  <si>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</si>
  <si>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</si>
  <si>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</si>
  <si>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</si>
  <si>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</si>
  <si>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</si>
  <si>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</si>
  <si>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</si>
  <si>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</si>
  <si>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</si>
  <si>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</si>
  <si>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</si>
  <si>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</si>
  <si>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</si>
  <si>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</si>
  <si>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</si>
  <si>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</si>
  <si>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</si>
  <si>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</si>
  <si>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</si>
  <si>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</si>
  <si>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</si>
  <si>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</si>
  <si>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</si>
  <si>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</si>
  <si>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</si>
  <si>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</si>
  <si>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</si>
  <si>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</si>
  <si>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</si>
  <si>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</si>
  <si>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</si>
  <si>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</si>
  <si>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</si>
  <si>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</si>
  <si>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</si>
  <si>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</si>
  <si>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</si>
  <si>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</si>
  <si>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</si>
  <si>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</si>
  <si>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</si>
  <si>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</si>
  <si>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</si>
  <si>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</si>
  <si>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</si>
  <si>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</si>
  <si>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</si>
  <si>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</si>
  <si>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</si>
  <si>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</si>
  <si>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</si>
  <si>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</si>
  <si>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</si>
  <si>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</si>
  <si>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</si>
  <si>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</si>
  <si>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</si>
  <si>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</si>
  <si>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</si>
  <si>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</si>
  <si>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</si>
  <si>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</si>
  <si>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</si>
  <si>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</si>
  <si>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</si>
  <si>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</si>
  <si>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</si>
  <si>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</si>
  <si>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</si>
  <si>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</si>
  <si>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</si>
  <si>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</si>
  <si>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</si>
  <si>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</si>
  <si>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</si>
  <si>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</si>
  <si>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</si>
  <si>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</si>
  <si>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</si>
  <si>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</si>
  <si>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</si>
  <si>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</si>
  <si>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</si>
  <si>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</si>
  <si>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</si>
  <si>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</si>
  <si>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</si>
  <si>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</si>
  <si>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</si>
  <si>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</si>
  <si>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</si>
  <si>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</si>
  <si>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</si>
  <si>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</si>
  <si>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</si>
  <si>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</si>
  <si>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</si>
  <si>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</si>
  <si>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</si>
  <si>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</si>
  <si>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</si>
  <si>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</si>
  <si>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</si>
  <si>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</si>
  <si>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</si>
  <si>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</si>
  <si>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</si>
  <si>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</si>
  <si>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</si>
  <si>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</si>
  <si>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</si>
  <si>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</si>
  <si>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</si>
  <si>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</si>
  <si>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</si>
  <si>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</si>
  <si>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</si>
  <si>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</si>
  <si>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</si>
  <si>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</si>
  <si>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</si>
  <si>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</si>
  <si>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</si>
  <si>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</si>
  <si>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</si>
  <si>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</si>
  <si>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</si>
  <si>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</si>
  <si>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</si>
  <si>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</si>
  <si>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</si>
  <si>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</si>
  <si>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</si>
  <si>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</si>
  <si>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</si>
  <si>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</si>
  <si>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</si>
  <si>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</si>
  <si>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</si>
  <si>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</si>
  <si>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</si>
  <si>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</si>
  <si>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</si>
  <si>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</si>
  <si>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</si>
  <si>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</si>
  <si>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</si>
  <si>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</si>
  <si>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</si>
  <si>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</si>
  <si>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</si>
  <si>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</si>
  <si>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</si>
  <si>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</si>
  <si>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</si>
  <si>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</si>
  <si>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</si>
  <si>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</si>
  <si>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</si>
  <si>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</si>
  <si>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</si>
  <si>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</si>
  <si>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</si>
  <si>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</si>
  <si>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</si>
  <si>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</si>
  <si>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</si>
  <si>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</si>
  <si>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</si>
  <si>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</si>
  <si>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</si>
  <si>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</si>
  <si>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</si>
  <si>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</si>
  <si>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</si>
  <si>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</si>
  <si>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</si>
  <si>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</si>
  <si>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</si>
  <si>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</si>
  <si>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</si>
  <si>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</si>
  <si>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</si>
  <si>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</si>
  <si>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</si>
  <si>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</si>
  <si>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</si>
  <si>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</si>
  <si>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</si>
  <si>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</si>
  <si>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</si>
  <si>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</si>
  <si>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</si>
  <si>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</si>
  <si>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</si>
  <si>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</si>
  <si>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</si>
  <si>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</si>
  <si>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</si>
  <si>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</si>
  <si>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</si>
  <si>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</si>
  <si>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</si>
  <si>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</si>
  <si>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</si>
  <si>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</si>
  <si>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</si>
  <si>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</si>
  <si>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</si>
  <si>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</si>
  <si>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</si>
  <si>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</si>
  <si>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</si>
  <si>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</si>
  <si>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</si>
  <si>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</si>
  <si>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</si>
  <si>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</si>
  <si>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</si>
  <si>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</si>
  <si>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</si>
  <si>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</si>
  <si>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</si>
  <si>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</si>
  <si>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</si>
  <si>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</si>
  <si>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</si>
  <si>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</si>
  <si>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</si>
  <si>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</si>
  <si>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</si>
  <si>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</si>
  <si>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</si>
  <si>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</si>
  <si>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</si>
  <si>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</si>
  <si>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</si>
  <si>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</si>
  <si>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</si>
  <si>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</si>
  <si>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</si>
  <si>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</si>
  <si>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</si>
  <si>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</si>
  <si>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</si>
  <si>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</si>
  <si>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</si>
  <si>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</si>
  <si>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</si>
  <si>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</si>
  <si>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</si>
  <si>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</si>
  <si>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</si>
  <si>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</si>
  <si>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</si>
  <si>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</si>
  <si>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</si>
  <si>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</si>
  <si>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</si>
  <si>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</si>
  <si>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</si>
  <si>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</si>
  <si>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</si>
  <si>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</si>
  <si>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</si>
  <si>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</si>
  <si>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</si>
  <si>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</si>
  <si>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</si>
  <si>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</si>
  <si>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</si>
  <si>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</si>
  <si>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</si>
  <si>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</si>
  <si>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</si>
  <si>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</si>
  <si>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</si>
  <si>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</si>
  <si>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</si>
  <si>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</si>
  <si>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</si>
  <si>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</si>
  <si>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</si>
  <si>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</si>
  <si>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</si>
  <si>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</si>
  <si>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</si>
  <si>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</si>
  <si>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</si>
  <si>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</si>
  <si>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</si>
  <si>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</si>
  <si>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</si>
  <si>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</si>
  <si>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</si>
  <si>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</si>
  <si>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</si>
  <si>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</si>
  <si>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</si>
  <si>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</si>
  <si>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</si>
  <si>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</si>
  <si>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</si>
  <si>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</si>
  <si>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</si>
  <si>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</si>
  <si>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</si>
  <si>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</si>
  <si>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</si>
  <si>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</si>
  <si>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</si>
  <si>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</si>
  <si>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</si>
  <si>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</si>
  <si>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</si>
  <si>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</si>
  <si>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</si>
  <si>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</si>
  <si>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</si>
  <si>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</si>
  <si>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</si>
  <si>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</si>
  <si>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</si>
  <si>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</si>
  <si>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</si>
  <si>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</si>
  <si>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</si>
  <si>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</si>
  <si>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</si>
  <si>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</si>
  <si>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</si>
  <si>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</si>
  <si>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</si>
  <si>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</si>
  <si>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</si>
  <si>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</si>
  <si>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</si>
  <si>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</si>
  <si>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</si>
  <si>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</si>
  <si>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</si>
  <si>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</si>
  <si>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</si>
  <si>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</si>
  <si>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</si>
  <si>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</si>
  <si>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</si>
  <si>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</si>
  <si>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</si>
  <si>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</si>
  <si>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</si>
  <si>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</si>
  <si>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</si>
  <si>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</si>
  <si>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</si>
  <si>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</si>
  <si>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</si>
  <si>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</si>
  <si>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</si>
  <si>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</si>
  <si>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</si>
  <si>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</si>
  <si>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</si>
  <si>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</si>
  <si>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</si>
  <si>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</si>
  <si>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</si>
  <si>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</si>
  <si>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</si>
  <si>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</si>
  <si>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</si>
  <si>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</si>
  <si>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</si>
  <si>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</si>
  <si>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</si>
  <si>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</si>
  <si>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</si>
  <si>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</si>
  <si>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</si>
  <si>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</si>
  <si>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</si>
  <si>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</si>
  <si>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</si>
  <si>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</si>
  <si>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</si>
  <si>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</si>
  <si>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</si>
  <si>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</si>
  <si>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</si>
  <si>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</si>
  <si>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</si>
  <si>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</si>
  <si>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</si>
  <si>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</si>
  <si>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</si>
  <si>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</si>
  <si>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</si>
  <si>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</si>
  <si>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</si>
  <si>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</si>
  <si>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</si>
  <si>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</si>
  <si>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</si>
  <si>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</si>
  <si>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</si>
  <si>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</si>
  <si>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</si>
  <si>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</si>
  <si>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</si>
  <si>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</si>
  <si>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</si>
  <si>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</si>
  <si>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</si>
  <si>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</si>
  <si>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</si>
  <si>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</si>
  <si>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</si>
  <si>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</si>
  <si>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</si>
  <si>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</si>
  <si>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</si>
  <si>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</si>
  <si>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</si>
  <si>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</si>
  <si>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</si>
  <si>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</si>
  <si>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</si>
  <si>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</si>
  <si>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</si>
  <si>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</si>
  <si>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</si>
  <si>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</si>
  <si>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</si>
  <si>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</si>
  <si>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</si>
  <si>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</si>
  <si>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</si>
  <si>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</si>
  <si>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</si>
  <si>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</si>
  <si>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</si>
  <si>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</si>
  <si>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</si>
  <si>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</si>
  <si>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</si>
  <si>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</si>
  <si>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</si>
  <si>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</si>
  <si>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</si>
  <si>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</si>
  <si>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</si>
  <si>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</si>
  <si>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</si>
  <si>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</si>
  <si>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</si>
  <si>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</si>
  <si>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</si>
  <si>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</si>
  <si>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</si>
  <si>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</si>
  <si>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</si>
  <si>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</si>
  <si>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</si>
  <si>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</si>
  <si>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</si>
  <si>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</si>
  <si>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</si>
  <si>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</si>
  <si>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</si>
  <si>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</si>
  <si>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</si>
  <si>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</si>
  <si>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</si>
  <si>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</si>
  <si>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</si>
  <si>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</si>
  <si>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</si>
  <si>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</si>
  <si>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</si>
  <si>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</si>
  <si>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</si>
  <si>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</si>
  <si>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</si>
  <si>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</si>
  <si>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</si>
  <si>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</si>
  <si>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</si>
  <si>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</si>
  <si>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</si>
  <si>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</si>
  <si>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</si>
  <si>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</si>
  <si>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</si>
  <si>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</si>
  <si>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</si>
  <si>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</si>
  <si>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</si>
  <si>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</si>
  <si>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</si>
  <si>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</si>
  <si>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</si>
  <si>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</si>
  <si>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</si>
  <si>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</si>
  <si>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</si>
  <si>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</si>
  <si>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</si>
  <si>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</si>
  <si>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</si>
  <si>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</si>
  <si>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</si>
  <si>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</si>
  <si>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</si>
  <si>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</si>
  <si>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</si>
  <si>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</si>
  <si>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</si>
  <si>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</si>
  <si>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</si>
  <si>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</si>
  <si>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</si>
  <si>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</si>
  <si>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</si>
  <si>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</si>
  <si>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</si>
  <si>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</si>
  <si>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</si>
  <si>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</si>
  <si>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</si>
  <si>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</si>
  <si>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</si>
  <si>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</si>
  <si>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</si>
  <si>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</si>
  <si>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</si>
  <si>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</si>
  <si>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</si>
  <si>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</si>
  <si>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</si>
  <si>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</si>
  <si>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</si>
  <si>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</si>
  <si>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</si>
  <si>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</si>
  <si>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</si>
  <si>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</si>
  <si>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</si>
  <si>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</si>
  <si>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</si>
  <si>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</si>
  <si>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</si>
  <si>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</si>
  <si>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</si>
  <si>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</si>
  <si>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</si>
  <si>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</si>
  <si>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</si>
  <si>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</si>
  <si>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</si>
  <si>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</si>
  <si>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</si>
  <si>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</si>
  <si>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</si>
  <si>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</si>
  <si>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</si>
  <si>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</si>
  <si>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</si>
  <si>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</si>
  <si>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</si>
  <si>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</si>
  <si>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</si>
  <si>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</si>
  <si>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</si>
  <si>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</si>
  <si>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</si>
  <si>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</si>
  <si>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</si>
  <si>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</si>
  <si>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</si>
  <si>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</si>
  <si>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</si>
  <si>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</si>
  <si>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</si>
  <si>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</si>
  <si>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</si>
  <si>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</si>
  <si>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</si>
  <si>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</si>
  <si>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</si>
  <si>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</si>
  <si>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</si>
  <si>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</si>
  <si>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</si>
  <si>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</si>
  <si>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</si>
  <si>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</si>
  <si>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</si>
  <si>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</si>
  <si>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</si>
  <si>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</si>
  <si>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</si>
  <si>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</si>
  <si>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</si>
  <si>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</si>
  <si>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</si>
  <si>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</si>
  <si>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</si>
  <si>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</si>
  <si>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</si>
  <si>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</si>
  <si>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</si>
  <si>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</si>
  <si>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</si>
  <si>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</si>
  <si>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</si>
  <si>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</si>
  <si>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</si>
  <si>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</si>
  <si>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</si>
  <si>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</si>
  <si>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</si>
  <si>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</si>
  <si>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</si>
  <si>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</si>
  <si>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</si>
  <si>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</si>
  <si>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</si>
  <si>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</si>
  <si>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</si>
  <si>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</si>
  <si>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</si>
  <si>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</si>
  <si>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</si>
  <si>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</si>
  <si>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</si>
  <si>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</si>
  <si>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</si>
  <si>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</si>
  <si>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</si>
  <si>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</si>
  <si>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</si>
  <si>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</si>
  <si>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</si>
  <si>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</si>
  <si>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</si>
  <si>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</si>
  <si>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</si>
  <si>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</si>
  <si>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</si>
  <si>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</si>
  <si>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</si>
  <si>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</si>
  <si>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</si>
  <si>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</si>
  <si>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</si>
  <si>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</si>
  <si>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</si>
  <si>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</si>
  <si>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</si>
  <si>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</si>
  <si>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</si>
  <si>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</si>
  <si>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</si>
  <si>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</si>
  <si>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</si>
  <si>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</si>
  <si>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</si>
  <si>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</si>
  <si>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</si>
  <si>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</si>
  <si>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</si>
  <si>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</si>
  <si>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</si>
  <si>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</si>
  <si>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</si>
  <si>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</si>
  <si>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</si>
  <si>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</si>
  <si>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</si>
  <si>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</si>
  <si>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</si>
  <si>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</si>
  <si>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</si>
  <si>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</si>
  <si>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</si>
  <si>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</si>
  <si>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</si>
  <si>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</si>
  <si>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</si>
  <si>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</si>
  <si>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</si>
  <si>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</si>
  <si>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</si>
  <si>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</si>
  <si>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</si>
  <si>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</si>
  <si>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</si>
  <si>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</si>
  <si>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</si>
  <si>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</si>
  <si>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</si>
  <si>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</si>
  <si>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</si>
  <si>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</si>
  <si>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</si>
  <si>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</si>
  <si>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</si>
  <si>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</si>
  <si>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</si>
  <si>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</si>
  <si>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</si>
  <si>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</si>
  <si>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</si>
  <si>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</si>
  <si>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</si>
  <si>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</si>
  <si>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</si>
  <si>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</si>
  <si>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</si>
  <si>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</si>
  <si>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</si>
  <si>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</si>
  <si>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</si>
  <si>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</si>
  <si>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</si>
  <si>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</si>
  <si>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</si>
  <si>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</si>
  <si>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</si>
  <si>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</si>
  <si>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</si>
  <si>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</si>
  <si>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</si>
  <si>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</si>
  <si>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</si>
  <si>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</si>
  <si>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</si>
  <si>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</si>
  <si>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</si>
  <si>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</si>
  <si>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</si>
  <si>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</si>
  <si>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</si>
  <si>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</si>
  <si>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</si>
  <si>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</si>
  <si>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</si>
  <si>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</si>
  <si>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</si>
  <si>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</si>
  <si>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</si>
  <si>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</si>
  <si>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</si>
  <si>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</si>
  <si>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</si>
  <si>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</si>
  <si>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</si>
  <si>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</si>
  <si>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</si>
  <si>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</si>
  <si>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</si>
  <si>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</si>
  <si>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</si>
  <si>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</si>
  <si>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</si>
  <si>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</si>
  <si>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</si>
  <si>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</si>
  <si>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</si>
  <si>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</si>
  <si>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</si>
  <si>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</si>
  <si>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</si>
  <si>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</si>
  <si>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</si>
  <si>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</si>
  <si>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</si>
  <si>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</si>
  <si>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</si>
  <si>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</si>
  <si>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</si>
  <si>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</si>
  <si>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</si>
  <si>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</si>
  <si>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</si>
  <si>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</si>
  <si>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</si>
  <si>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</si>
  <si>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</si>
  <si>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</si>
  <si>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</si>
  <si>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</si>
  <si>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</si>
  <si>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</si>
  <si>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</si>
  <si>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</si>
  <si>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</si>
  <si>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</si>
  <si>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</si>
  <si>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</si>
  <si>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</si>
  <si>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</si>
  <si>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</si>
  <si>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</si>
  <si>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</si>
  <si>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</si>
  <si>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</si>
  <si>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</si>
  <si>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</si>
  <si>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</si>
  <si>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</si>
  <si>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</si>
  <si>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</si>
  <si>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</si>
  <si>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</si>
  <si>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</si>
  <si>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</si>
  <si>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</si>
  <si>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</si>
  <si>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</si>
  <si>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</si>
  <si>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</si>
  <si>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</si>
  <si>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</si>
  <si>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</si>
  <si>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</si>
  <si>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</si>
  <si>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</si>
  <si>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</si>
  <si>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</si>
  <si>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</si>
  <si>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</si>
  <si>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</si>
  <si>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</si>
  <si>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</si>
  <si>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</si>
  <si>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</si>
  <si>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</si>
  <si>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</si>
  <si>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</si>
  <si>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</si>
  <si>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</si>
  <si>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</si>
  <si>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</si>
  <si>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</si>
  <si>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</si>
  <si>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</si>
  <si>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</si>
  <si>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</si>
  <si>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</si>
  <si>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</si>
  <si>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</si>
  <si>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</si>
  <si>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</si>
  <si>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</si>
  <si>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</si>
  <si>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</si>
  <si>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</si>
  <si>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</si>
  <si>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</si>
  <si>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</si>
  <si>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</si>
  <si>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</si>
  <si>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</si>
  <si>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</si>
  <si>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</si>
  <si>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</si>
  <si>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</si>
  <si>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</si>
  <si>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</si>
  <si>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</si>
  <si>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</si>
  <si>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</si>
  <si>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</si>
  <si>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</si>
  <si>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</si>
  <si>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</si>
  <si>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</si>
  <si>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</si>
  <si>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</si>
  <si>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</si>
  <si>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</si>
  <si>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</si>
  <si>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</si>
  <si>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</si>
  <si>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</si>
  <si>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</si>
  <si>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</si>
  <si>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</si>
  <si>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</si>
  <si>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</si>
  <si>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</si>
  <si>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</si>
  <si>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</si>
  <si>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</si>
  <si>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</si>
  <si>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</si>
  <si>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</si>
  <si>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</si>
  <si>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</si>
  <si>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</si>
  <si>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</si>
  <si>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</si>
  <si>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</si>
  <si>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</si>
  <si>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</si>
  <si>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</si>
  <si>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</si>
  <si>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</si>
  <si>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</si>
  <si>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</si>
  <si>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</si>
  <si>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</si>
  <si>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</si>
  <si>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</si>
  <si>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</si>
  <si>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</si>
  <si>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</si>
  <si>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</si>
  <si>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</si>
  <si>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</si>
  <si>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</si>
  <si>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</si>
  <si>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</si>
  <si>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</si>
  <si>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</si>
  <si>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</si>
  <si>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</si>
  <si>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</si>
  <si>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</si>
  <si>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</si>
  <si>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</si>
  <si>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</si>
  <si>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</si>
  <si>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</si>
  <si>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</si>
  <si>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</si>
  <si>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</si>
  <si>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</si>
  <si>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</si>
  <si>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</si>
  <si>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</si>
  <si>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</si>
  <si>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</si>
  <si>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</si>
  <si>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</si>
  <si>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</si>
  <si>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</si>
  <si>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</si>
  <si>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</si>
  <si>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</si>
  <si>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</si>
  <si>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</si>
  <si>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</si>
  <si>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</si>
  <si>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</si>
  <si>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</si>
  <si>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</si>
  <si>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</si>
  <si>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</si>
  <si>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</si>
  <si>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</si>
  <si>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</si>
  <si>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</si>
  <si>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</si>
  <si>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</si>
  <si>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</si>
  <si>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</si>
  <si>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</si>
  <si>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</si>
  <si>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</si>
  <si>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</si>
  <si>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</si>
  <si>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</si>
  <si>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</si>
  <si>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</si>
  <si>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</si>
  <si>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</si>
  <si>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</si>
  <si>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</si>
  <si>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</si>
  <si>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</si>
  <si>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</si>
  <si>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</si>
  <si>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</si>
  <si>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</si>
  <si>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</si>
  <si>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</si>
  <si>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</si>
  <si>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</si>
  <si>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</si>
  <si>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</si>
  <si>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</si>
  <si>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</si>
  <si>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</si>
  <si>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</si>
  <si>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</si>
  <si>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</si>
  <si>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</si>
  <si>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</si>
  <si>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</si>
  <si>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</si>
  <si>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</si>
  <si>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</si>
  <si>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</si>
  <si>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</si>
  <si>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</si>
  <si>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</si>
  <si>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</si>
  <si>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</si>
  <si>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</si>
  <si>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</si>
  <si>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</si>
  <si>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</si>
  <si>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</si>
  <si>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</si>
  <si>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</si>
  <si>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</si>
  <si>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</si>
  <si>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</si>
  <si>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</si>
  <si>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</si>
  <si>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</si>
  <si>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</si>
  <si>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</si>
  <si>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</si>
  <si>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</si>
  <si>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</si>
  <si>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</si>
  <si>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</si>
  <si>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</si>
  <si>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</si>
  <si>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</si>
  <si>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</si>
  <si>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</si>
  <si>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</si>
  <si>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</si>
  <si>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</si>
  <si>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</si>
  <si>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</si>
  <si>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</si>
  <si>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</si>
  <si>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</si>
  <si>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</si>
  <si>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</si>
  <si>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</si>
  <si>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</si>
  <si>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</si>
  <si>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</si>
  <si>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</si>
  <si>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</si>
  <si>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</si>
  <si>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</si>
  <si>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</si>
  <si>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</si>
  <si>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</si>
  <si>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</si>
  <si>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</si>
  <si>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</si>
  <si>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</si>
  <si>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</si>
  <si>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</si>
  <si>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</si>
  <si>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</si>
  <si>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</si>
  <si>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</si>
  <si>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</si>
  <si>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</si>
  <si>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</si>
  <si>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</si>
  <si>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</si>
  <si>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</si>
  <si>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</si>
  <si>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</si>
  <si>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</si>
  <si>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</si>
  <si>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</si>
  <si>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</si>
  <si>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</si>
  <si>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</si>
  <si>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</si>
  <si>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</si>
  <si>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</si>
  <si>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</si>
  <si>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</si>
  <si>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</si>
  <si>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</si>
  <si>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</si>
  <si>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</si>
  <si>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</si>
  <si>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</si>
  <si>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</si>
  <si>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</si>
  <si>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</si>
  <si>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</si>
  <si>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</si>
  <si>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</si>
  <si>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</si>
  <si>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</si>
  <si>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</si>
  <si>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</si>
  <si>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</si>
  <si>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</si>
  <si>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</si>
  <si>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</si>
  <si>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</si>
  <si>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</si>
  <si>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</si>
  <si>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</si>
  <si>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</si>
  <si>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</si>
  <si>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</si>
  <si>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</si>
  <si>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</si>
  <si>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</si>
  <si>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</si>
  <si>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</si>
  <si>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</si>
  <si>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</si>
  <si>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</si>
  <si>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</si>
  <si>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</si>
  <si>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</si>
  <si>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</si>
  <si>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</si>
  <si>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</si>
  <si>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</si>
  <si>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</si>
  <si>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</si>
  <si>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</si>
  <si>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</si>
  <si>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</si>
  <si>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</si>
  <si>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</si>
  <si>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</si>
  <si>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</si>
  <si>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</si>
  <si>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</si>
  <si>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</si>
  <si>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</si>
  <si>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</si>
  <si>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</si>
  <si>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</si>
  <si>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</si>
  <si>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</si>
  <si>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</si>
  <si>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</si>
  <si>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</si>
  <si>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</si>
  <si>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</si>
  <si>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</si>
  <si>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</si>
  <si>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</si>
  <si>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</si>
  <si>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</si>
  <si>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</si>
  <si>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</si>
  <si>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</si>
  <si>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</si>
  <si>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</si>
  <si>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</si>
  <si>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</si>
  <si>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</si>
  <si>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</si>
  <si>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</si>
  <si>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</si>
  <si>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</si>
  <si>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</si>
  <si>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</si>
  <si>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</si>
  <si>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</si>
  <si>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</si>
  <si>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</si>
  <si>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</si>
  <si>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</si>
  <si>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</si>
  <si>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</si>
  <si>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</si>
  <si>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</si>
  <si>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</si>
  <si>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</si>
  <si>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</si>
  <si>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</si>
  <si>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</si>
  <si>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</si>
  <si>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</si>
  <si>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</si>
  <si>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</si>
  <si>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</si>
  <si>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</si>
  <si>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</si>
  <si>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</si>
  <si>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</si>
  <si>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</si>
  <si>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</si>
  <si>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</si>
  <si>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</si>
  <si>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</si>
  <si>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</si>
  <si>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</si>
  <si>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</si>
  <si>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</si>
  <si>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</si>
  <si>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</si>
  <si>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</si>
  <si>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</si>
  <si>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</si>
  <si>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</si>
  <si>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</si>
  <si>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</si>
  <si>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</si>
  <si>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</si>
  <si>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</si>
  <si>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</si>
  <si>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</si>
  <si>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</si>
  <si>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</si>
  <si>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</si>
  <si>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</si>
  <si>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</si>
  <si>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</si>
  <si>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</si>
  <si>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</si>
  <si>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</si>
  <si>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</si>
  <si>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</si>
  <si>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</si>
  <si>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</si>
  <si>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</si>
  <si>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</si>
  <si>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</si>
  <si>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</si>
  <si>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</si>
  <si>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</si>
  <si>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</si>
  <si>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</si>
  <si>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</si>
  <si>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</si>
  <si>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</si>
  <si>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</si>
  <si>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</si>
  <si>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</si>
  <si>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</si>
  <si>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</si>
  <si>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</si>
  <si>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</si>
  <si>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</si>
  <si>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</si>
  <si>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</si>
  <si>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</si>
  <si>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</si>
  <si>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</si>
  <si>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</si>
  <si>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</si>
  <si>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</si>
  <si>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</si>
  <si>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</si>
  <si>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</si>
  <si>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</si>
  <si>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</si>
  <si>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</si>
  <si>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</si>
  <si>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</si>
  <si>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</si>
  <si>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</si>
  <si>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</si>
  <si>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</si>
  <si>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</si>
  <si>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</si>
  <si>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</si>
  <si>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</si>
  <si>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</si>
  <si>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</si>
  <si>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</si>
  <si>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</si>
  <si>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</si>
  <si>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</si>
  <si>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</si>
  <si>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</si>
  <si>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</si>
  <si>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</si>
  <si>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</si>
  <si>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</si>
  <si>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</si>
  <si>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</si>
  <si>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</si>
  <si>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</si>
  <si>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</si>
  <si>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</si>
  <si>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</si>
  <si>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</si>
  <si>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</si>
  <si>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</si>
  <si>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</si>
  <si>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</si>
  <si>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</si>
  <si>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</si>
  <si>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</si>
  <si>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</si>
  <si>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</si>
  <si>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</si>
  <si>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</si>
  <si>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</si>
  <si>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</si>
  <si>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</si>
  <si>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</si>
  <si>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</si>
  <si>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</si>
  <si>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</si>
  <si>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</si>
  <si>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</si>
  <si>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</si>
  <si>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</si>
  <si>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</si>
  <si>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</si>
  <si>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</si>
  <si>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</si>
  <si>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</si>
  <si>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</si>
  <si>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</si>
  <si>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</si>
  <si>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</si>
  <si>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</si>
  <si>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</si>
  <si>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</si>
  <si>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</si>
  <si>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</si>
  <si>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</si>
  <si>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</si>
  <si>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</si>
  <si>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</si>
  <si>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</si>
  <si>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</si>
  <si>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</si>
  <si>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</si>
  <si>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</si>
  <si>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</si>
  <si>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</si>
  <si>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</si>
  <si>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</si>
  <si>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</si>
  <si>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</si>
  <si>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</si>
  <si>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</si>
  <si>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</si>
  <si>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</si>
  <si>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</si>
  <si>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</si>
  <si>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</si>
  <si>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</si>
  <si>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</si>
  <si>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</si>
  <si>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</si>
  <si>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</si>
  <si>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</si>
  <si>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</si>
  <si>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</si>
  <si>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</si>
  <si>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</si>
  <si>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</si>
  <si>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</si>
  <si>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</si>
  <si>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</si>
  <si>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</si>
  <si>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</si>
  <si>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</si>
  <si>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</si>
  <si>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</si>
  <si>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</si>
  <si>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</si>
  <si>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</si>
  <si>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</si>
  <si>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</si>
  <si>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</si>
  <si>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</si>
  <si>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</si>
  <si>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</si>
  <si>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</si>
  <si>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</si>
  <si>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</si>
  <si>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</si>
  <si>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</si>
  <si>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</si>
  <si>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</si>
  <si>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</si>
  <si>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</si>
  <si>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</si>
  <si>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</si>
  <si>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</si>
  <si>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</si>
  <si>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</si>
  <si>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</si>
  <si>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</si>
  <si>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</si>
  <si>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</si>
  <si>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</si>
  <si>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</si>
  <si>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</si>
  <si>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</si>
  <si>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</si>
  <si>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</si>
  <si>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</si>
  <si>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</si>
  <si>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</si>
  <si>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</si>
  <si>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</si>
  <si>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</si>
  <si>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</si>
  <si>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</si>
  <si>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</si>
  <si>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</si>
  <si>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</si>
  <si>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</si>
  <si>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</si>
  <si>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</si>
  <si>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</si>
  <si>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</si>
  <si>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</si>
  <si>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</si>
  <si>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</si>
  <si>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</si>
  <si>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</si>
  <si>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</si>
  <si>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</si>
  <si>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</si>
  <si>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</si>
  <si>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</si>
  <si>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</si>
  <si>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</si>
  <si>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</si>
  <si>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</si>
  <si>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</si>
  <si>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</si>
  <si>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</si>
  <si>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</si>
  <si>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</si>
  <si>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</si>
  <si>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</si>
  <si>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</si>
  <si>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</si>
  <si>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</si>
  <si>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</si>
  <si>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</si>
  <si>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</si>
  <si>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</si>
  <si>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</si>
  <si>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</si>
  <si>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</si>
  <si>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</si>
  <si>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</si>
  <si>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</si>
  <si>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</si>
  <si>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</si>
  <si>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</si>
  <si>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</si>
  <si>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</si>
  <si>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</si>
  <si>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</si>
  <si>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</si>
  <si>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</si>
  <si>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</si>
  <si>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</si>
  <si>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</si>
  <si>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</si>
  <si>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</si>
  <si>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</si>
  <si>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</si>
  <si>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</si>
  <si>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</si>
  <si>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</si>
  <si>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</si>
  <si>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</si>
  <si>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</si>
  <si>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</si>
  <si>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</si>
  <si>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</si>
  <si>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</si>
  <si>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</si>
  <si>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</si>
  <si>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</si>
  <si>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</si>
  <si>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</si>
  <si>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</si>
  <si>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</si>
  <si>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</si>
  <si>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</si>
  <si>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</si>
  <si>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</si>
  <si>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</si>
  <si>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</si>
  <si>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</si>
  <si>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</si>
  <si>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</si>
  <si>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</si>
  <si>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</si>
  <si>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</si>
  <si>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</si>
  <si>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</si>
  <si>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</si>
  <si>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</si>
  <si>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</si>
  <si>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</si>
  <si>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</si>
  <si>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</si>
  <si>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</si>
  <si>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</si>
  <si>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</si>
  <si>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</si>
  <si>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</si>
  <si>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</si>
  <si>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</si>
  <si>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</si>
  <si>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</si>
  <si>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</si>
  <si>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</si>
  <si>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</si>
  <si>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</si>
  <si>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</si>
  <si>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</si>
  <si>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</si>
  <si>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</si>
  <si>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</si>
  <si>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</si>
  <si>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</si>
  <si>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</si>
  <si>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</si>
  <si>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</si>
  <si>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</si>
  <si>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</si>
  <si>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</si>
  <si>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</si>
  <si>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</si>
  <si>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</si>
  <si>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</si>
  <si>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</si>
  <si>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</si>
  <si>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</si>
  <si>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</si>
  <si>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</si>
  <si>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</si>
  <si>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</si>
  <si>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</si>
  <si>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</si>
  <si>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</si>
  <si>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</si>
  <si>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</si>
  <si>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</si>
  <si>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</si>
  <si>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</si>
  <si>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</si>
  <si>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</si>
  <si>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</si>
  <si>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</si>
  <si>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</si>
  <si>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</si>
  <si>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</si>
  <si>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</si>
  <si>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</si>
  <si>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</si>
  <si>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</si>
  <si>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</si>
  <si>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</si>
  <si>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</si>
  <si>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</si>
  <si>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</si>
  <si>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</si>
  <si>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</si>
  <si>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</si>
  <si>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</si>
  <si>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</si>
  <si>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</si>
  <si>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</si>
  <si>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</si>
  <si>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</si>
  <si>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</si>
  <si>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</si>
  <si>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</si>
  <si>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</si>
  <si>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</si>
  <si>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</si>
  <si>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</si>
  <si>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</si>
  <si>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</si>
  <si>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</si>
  <si>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</si>
  <si>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</si>
  <si>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</si>
  <si>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</si>
  <si>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</si>
  <si>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</si>
  <si>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</si>
  <si>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</si>
  <si>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</si>
  <si>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</si>
  <si>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</si>
  <si>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</si>
  <si>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</si>
  <si>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</si>
  <si>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</si>
  <si>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</si>
  <si>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</si>
  <si>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</si>
  <si>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</si>
  <si>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</si>
  <si>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</si>
  <si>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</si>
  <si>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</si>
  <si>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</si>
  <si>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</si>
  <si>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</si>
  <si>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</si>
  <si>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</si>
  <si>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</si>
  <si>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</si>
  <si>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</si>
  <si>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</si>
  <si>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</si>
  <si>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</si>
  <si>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</si>
  <si>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</si>
  <si>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</si>
  <si>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</si>
  <si>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</si>
  <si>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</si>
  <si>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</si>
  <si>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</si>
  <si>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</si>
  <si>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</si>
  <si>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</si>
  <si>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</si>
  <si>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</si>
  <si>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</si>
  <si>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</si>
  <si>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</si>
  <si>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</si>
  <si>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</si>
  <si>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</si>
  <si>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</si>
  <si>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</si>
  <si>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</si>
  <si>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</si>
  <si>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</si>
  <si>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</si>
  <si>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</si>
  <si>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</si>
  <si>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</si>
  <si>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</si>
  <si>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</si>
  <si>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</si>
  <si>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</si>
  <si>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</si>
  <si>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</si>
  <si>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</si>
  <si>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</si>
  <si>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</si>
  <si>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</si>
  <si>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</si>
  <si>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</si>
  <si>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</si>
  <si>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</si>
  <si>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</si>
  <si>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</si>
  <si>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</si>
  <si>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</si>
  <si>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</si>
  <si>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</si>
  <si>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</si>
  <si>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</si>
  <si>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</si>
  <si>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</si>
  <si>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</si>
  <si>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</si>
  <si>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</si>
  <si>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</si>
  <si>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</si>
  <si>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</si>
  <si>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</si>
  <si>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</si>
  <si>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</si>
  <si>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</si>
  <si>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</si>
  <si>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</si>
  <si>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</si>
  <si>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</si>
  <si>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</si>
  <si>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</si>
  <si>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</si>
  <si>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</si>
  <si>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</si>
  <si>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</si>
  <si>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</si>
  <si>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</si>
  <si>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</si>
  <si>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</si>
  <si>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</si>
  <si>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</si>
  <si>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</si>
  <si>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</si>
  <si>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</si>
  <si>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</si>
  <si>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</si>
  <si>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</si>
  <si>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</si>
  <si>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</si>
  <si>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</si>
  <si>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</si>
  <si>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</si>
  <si>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</si>
  <si>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</si>
  <si>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</si>
  <si>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</si>
  <si>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</si>
  <si>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</si>
  <si>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</si>
  <si>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</si>
  <si>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</si>
  <si>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</si>
  <si>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</si>
  <si>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</si>
  <si>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</si>
  <si>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</si>
  <si>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</si>
  <si>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</si>
  <si>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</si>
  <si>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</si>
  <si>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</si>
  <si>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</si>
  <si>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</si>
  <si>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</si>
  <si>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</si>
  <si>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</si>
  <si>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</si>
  <si>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</si>
  <si>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</si>
  <si>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</si>
  <si>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</si>
  <si>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</si>
  <si>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</si>
  <si>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</si>
  <si>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</si>
  <si>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</si>
  <si>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</si>
  <si>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</si>
  <si>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</si>
  <si>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</si>
  <si>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</si>
  <si>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</si>
  <si>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</si>
  <si>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</si>
  <si>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</si>
  <si>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</si>
  <si>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</si>
  <si>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</si>
  <si>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</si>
  <si>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</si>
  <si>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</si>
  <si>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</si>
  <si>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</si>
  <si>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</si>
  <si>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</si>
  <si>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</si>
  <si>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</si>
  <si>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</si>
  <si>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</si>
  <si>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</si>
  <si>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</si>
  <si>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</si>
  <si>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</si>
  <si>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</si>
  <si>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</si>
  <si>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</si>
  <si>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</si>
  <si>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</si>
  <si>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</si>
  <si>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</si>
  <si>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</si>
  <si>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</si>
  <si>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</si>
  <si>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</si>
  <si>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</si>
  <si>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</si>
  <si>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</si>
  <si>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</si>
  <si>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</si>
  <si>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</si>
  <si>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</si>
  <si>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</si>
  <si>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</si>
  <si>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</si>
  <si>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</si>
  <si>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</si>
  <si>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</si>
  <si>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</si>
  <si>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</si>
  <si>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</si>
  <si>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</si>
  <si>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</si>
  <si>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</si>
  <si>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</si>
  <si>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</si>
  <si>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</si>
  <si>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</si>
  <si>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</si>
  <si>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</si>
  <si>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</si>
  <si>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</si>
  <si>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</si>
  <si>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</si>
  <si>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</si>
  <si>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</si>
  <si>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</si>
  <si>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</si>
  <si>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</si>
  <si>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</si>
  <si>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</si>
  <si>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</si>
  <si>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</si>
  <si>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</si>
  <si>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</si>
  <si>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</si>
  <si>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</si>
  <si>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</si>
  <si>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</si>
  <si>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</si>
  <si>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</si>
  <si>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</si>
  <si>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</si>
  <si>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</si>
  <si>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</si>
  <si>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</si>
  <si>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</si>
  <si>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</si>
  <si>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</si>
  <si>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</si>
  <si>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</si>
  <si>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</si>
  <si>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</si>
  <si>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</si>
  <si>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</si>
  <si>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</si>
  <si>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</si>
  <si>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</si>
  <si>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</si>
  <si>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</si>
  <si>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</si>
  <si>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</si>
  <si>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</si>
  <si>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</si>
  <si>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</si>
  <si>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</si>
  <si>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</si>
  <si>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</si>
  <si>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</si>
  <si>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</si>
  <si>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</si>
  <si>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</si>
  <si>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</si>
  <si>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</si>
  <si>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</si>
  <si>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</si>
  <si>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</si>
  <si>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</si>
  <si>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</si>
  <si>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</si>
  <si>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</si>
  <si>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</si>
  <si>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</si>
  <si>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</si>
  <si>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</si>
  <si>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</si>
  <si>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</si>
  <si>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</si>
  <si>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</si>
  <si>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</si>
  <si>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</si>
  <si>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</si>
  <si>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</si>
  <si>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</si>
  <si>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</si>
  <si>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</si>
  <si>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</si>
  <si>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</si>
  <si>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</si>
  <si>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</si>
  <si>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</si>
  <si>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</si>
  <si>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</si>
  <si>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</si>
  <si>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</si>
  <si>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</si>
  <si>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</si>
  <si>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</si>
  <si>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</si>
  <si>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</si>
  <si>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</si>
  <si>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</si>
  <si>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</si>
  <si>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</si>
  <si>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</si>
  <si>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</si>
  <si>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</si>
  <si>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</si>
  <si>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</si>
  <si>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</si>
  <si>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</si>
  <si>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</si>
  <si>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</si>
  <si>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</si>
  <si>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</si>
  <si>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</si>
  <si>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</si>
  <si>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</si>
  <si>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</si>
  <si>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</si>
  <si>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</si>
  <si>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</si>
  <si>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</si>
  <si>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</si>
  <si>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</si>
  <si>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</si>
  <si>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</si>
  <si>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</si>
  <si>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</si>
  <si>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</si>
  <si>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</si>
  <si>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</si>
  <si>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</si>
  <si>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</si>
  <si>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</si>
  <si>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</si>
  <si>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</si>
  <si>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</si>
  <si>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</si>
  <si>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</si>
  <si>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</si>
  <si>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</si>
  <si>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</si>
  <si>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</si>
  <si>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</si>
  <si>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</si>
  <si>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</si>
  <si>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</si>
  <si>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</si>
  <si>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</si>
  <si>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</si>
  <si>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</si>
  <si>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</si>
  <si>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</si>
  <si>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</si>
  <si>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</si>
  <si>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</si>
  <si>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</si>
  <si>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</si>
  <si>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</si>
  <si>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</si>
  <si>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</si>
  <si>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</si>
  <si>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</si>
  <si>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</si>
  <si>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</si>
  <si>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</si>
  <si>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</si>
  <si>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</si>
  <si>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</si>
  <si>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</si>
  <si>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</si>
  <si>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</si>
  <si>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</si>
  <si>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</si>
  <si>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</si>
  <si>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</si>
  <si>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</si>
  <si>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</si>
  <si>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</si>
  <si>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</si>
  <si>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</si>
  <si>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</si>
  <si>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</si>
  <si>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</si>
  <si>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</si>
  <si>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</si>
  <si>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</si>
  <si>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</si>
  <si>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</si>
  <si>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</si>
  <si>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</si>
  <si>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</si>
  <si>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</si>
  <si>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</si>
  <si>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</si>
  <si>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</si>
  <si>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</si>
  <si>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</si>
  <si>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</si>
  <si>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</si>
  <si>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</si>
  <si>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</si>
  <si>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</si>
  <si>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</si>
  <si>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</si>
  <si>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</si>
  <si>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</si>
  <si>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</si>
  <si>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</si>
  <si>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</si>
  <si>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</si>
  <si>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</si>
  <si>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</si>
  <si>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</si>
  <si>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</si>
  <si>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</si>
  <si>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</si>
  <si>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</si>
  <si>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</si>
  <si>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</si>
  <si>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</si>
  <si>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</si>
  <si>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</si>
  <si>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</si>
  <si>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</si>
  <si>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</si>
  <si>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</si>
  <si>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</si>
  <si>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</si>
  <si>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</si>
  <si>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</si>
  <si>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</si>
  <si>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</si>
  <si>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</si>
  <si>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</si>
  <si>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</si>
  <si>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</si>
  <si>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</si>
  <si>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</si>
  <si>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</si>
  <si>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</si>
  <si>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</si>
  <si>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</si>
  <si>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</si>
  <si>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</si>
  <si>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</si>
  <si>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</si>
  <si>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</si>
  <si>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</si>
  <si>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</si>
  <si>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</si>
  <si>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</si>
  <si>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</si>
  <si>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</si>
  <si>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</si>
  <si>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</si>
  <si>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</si>
  <si>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</si>
  <si>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</si>
  <si>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</si>
  <si>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</si>
  <si>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</si>
  <si>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</si>
  <si>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</si>
  <si>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</si>
  <si>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</si>
  <si>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</si>
  <si>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</si>
  <si>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</si>
  <si>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</si>
  <si>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</si>
  <si>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</si>
  <si>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</si>
  <si>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</si>
  <si>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</si>
  <si>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</si>
  <si>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</si>
  <si>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</si>
  <si>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</si>
  <si>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</si>
  <si>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</si>
  <si>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</si>
  <si>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</si>
  <si>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</si>
  <si>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</si>
  <si>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</si>
  <si>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</si>
  <si>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</si>
  <si>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</si>
  <si>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</si>
  <si>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</si>
  <si>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</si>
  <si>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</si>
  <si>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</si>
  <si>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</si>
  <si>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</si>
  <si>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</si>
  <si>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</si>
  <si>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</si>
  <si>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</si>
  <si>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</si>
  <si>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</si>
  <si>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</si>
  <si>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</si>
  <si>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</si>
  <si>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</si>
  <si>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</si>
  <si>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</si>
  <si>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</si>
  <si>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</si>
  <si>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</si>
  <si>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</si>
  <si>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</si>
  <si>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</si>
  <si>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</si>
  <si>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</si>
  <si>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</si>
  <si>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</si>
  <si>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</si>
  <si>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</si>
  <si>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</si>
  <si>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</si>
  <si>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</si>
  <si>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</si>
  <si>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</si>
  <si>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</si>
  <si>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</si>
  <si>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</si>
  <si>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</si>
  <si>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</si>
  <si>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</si>
  <si>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</si>
  <si>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</si>
  <si>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</si>
  <si>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</si>
  <si>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</si>
  <si>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</si>
  <si>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</si>
  <si>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</si>
  <si>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</si>
  <si>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</si>
  <si>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</si>
  <si>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</si>
  <si>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</si>
  <si>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</si>
  <si>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</si>
  <si>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</si>
  <si>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</si>
  <si>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</si>
  <si>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</si>
  <si>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</si>
  <si>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</si>
  <si>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</si>
  <si>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</si>
  <si>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</si>
  <si>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</si>
  <si>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</si>
  <si>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</si>
  <si>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</si>
  <si>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</si>
  <si>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</si>
  <si>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</si>
  <si>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</si>
  <si>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</si>
  <si>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</si>
  <si>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</si>
  <si>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</si>
  <si>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</si>
  <si>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</si>
  <si>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</si>
  <si>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</si>
  <si>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</si>
  <si>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</si>
  <si>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</si>
  <si>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</si>
  <si>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</si>
  <si>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</si>
  <si>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</si>
  <si>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</si>
  <si>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</si>
  <si>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</si>
  <si>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</si>
  <si>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</si>
  <si>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</si>
  <si>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</si>
  <si>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</si>
  <si>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</si>
  <si>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</si>
  <si>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</si>
  <si>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</si>
  <si>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</si>
  <si>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</si>
  <si>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</si>
  <si>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</si>
  <si>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</si>
  <si>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</si>
  <si>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</si>
  <si>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</si>
  <si>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</si>
  <si>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</si>
  <si>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</si>
  <si>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</si>
  <si>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</si>
  <si>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</si>
  <si>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</si>
  <si>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</si>
  <si>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</si>
  <si>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</si>
  <si>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</si>
  <si>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</si>
  <si>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</si>
  <si>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</si>
  <si>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</si>
  <si>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</si>
  <si>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</si>
  <si>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</si>
  <si>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</si>
  <si>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</si>
  <si>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</si>
  <si>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</si>
  <si>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</si>
  <si>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</si>
  <si>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</si>
  <si>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</si>
  <si>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</si>
  <si>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</si>
  <si>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</si>
  <si>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</si>
  <si>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</si>
  <si>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</si>
  <si>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</si>
  <si>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</si>
  <si>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</si>
  <si>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</si>
  <si>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</si>
  <si>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</si>
  <si>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</si>
  <si>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</si>
  <si>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</si>
  <si>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</si>
  <si>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</si>
  <si>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</si>
  <si>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</si>
  <si>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</si>
  <si>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</si>
  <si>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</si>
  <si>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</si>
  <si>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</si>
  <si>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</si>
  <si>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</si>
  <si>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</si>
  <si>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</si>
  <si>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</si>
  <si>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</si>
  <si>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</si>
  <si>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</si>
  <si>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</si>
  <si>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</si>
  <si>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</si>
  <si>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</si>
  <si>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</si>
  <si>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</si>
  <si>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</si>
  <si>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</si>
  <si>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</si>
  <si>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</si>
  <si>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</si>
  <si>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</si>
  <si>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</si>
  <si>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</si>
  <si>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</si>
  <si>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</si>
  <si>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</si>
  <si>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</si>
  <si>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</si>
  <si>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</si>
  <si>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</si>
  <si>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</si>
  <si>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</si>
  <si>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</si>
  <si>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</si>
  <si>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</si>
  <si>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</si>
  <si>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</si>
  <si>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</si>
  <si>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</si>
  <si>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</si>
  <si>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</si>
  <si>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</si>
  <si>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</si>
  <si>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</si>
  <si>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</si>
  <si>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</si>
  <si>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</si>
  <si>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</si>
  <si>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</si>
  <si>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</si>
  <si>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</si>
  <si>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</si>
  <si>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</si>
  <si>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</si>
  <si>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</si>
  <si>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</si>
  <si>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</si>
  <si>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</si>
  <si>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</si>
  <si>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</si>
  <si>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</si>
  <si>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</si>
  <si>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</si>
  <si>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</si>
  <si>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</si>
  <si>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</si>
  <si>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</si>
  <si>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</si>
  <si>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</si>
  <si>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</si>
  <si>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</si>
  <si>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</si>
  <si>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</si>
  <si>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</si>
  <si>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</si>
  <si>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</si>
  <si>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</si>
  <si>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</si>
  <si>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</si>
  <si>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</si>
  <si>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</si>
  <si>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</si>
  <si>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</si>
  <si>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</si>
  <si>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</si>
  <si>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</si>
  <si>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</si>
  <si>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</si>
  <si>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</si>
  <si>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</si>
  <si>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</si>
  <si>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</si>
  <si>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</si>
  <si>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</si>
  <si>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</si>
  <si>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</si>
  <si>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</si>
  <si>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</si>
  <si>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</si>
  <si>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</si>
  <si>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</si>
  <si>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</si>
  <si>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</si>
  <si>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</si>
  <si>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</si>
  <si>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</si>
  <si>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</si>
  <si>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</si>
  <si>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</si>
  <si>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</si>
  <si>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</si>
  <si>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</si>
  <si>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</si>
  <si>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</si>
  <si>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</si>
  <si>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</si>
  <si>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</si>
  <si>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</si>
  <si>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</si>
  <si>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</si>
  <si>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</si>
  <si>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</si>
  <si>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</si>
  <si>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</si>
  <si>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</si>
  <si>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</si>
  <si>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</si>
  <si>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</si>
  <si>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</si>
  <si>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</si>
  <si>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</si>
  <si>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</si>
  <si>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</si>
  <si>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</si>
  <si>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</si>
  <si>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</si>
  <si>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</si>
  <si>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</si>
  <si>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</si>
  <si>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</si>
  <si>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</si>
  <si>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</si>
  <si>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</si>
  <si>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</si>
  <si>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</si>
  <si>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</si>
  <si>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</si>
  <si>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</si>
  <si>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</si>
  <si>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</si>
  <si>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</si>
  <si>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</si>
  <si>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</si>
  <si>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</si>
  <si>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</si>
  <si>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</si>
  <si>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</si>
  <si>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</si>
  <si>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</si>
  <si>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</si>
  <si>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</si>
  <si>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</si>
  <si>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</si>
  <si>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</si>
  <si>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</si>
  <si>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</si>
  <si>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</si>
  <si>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</si>
  <si>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</si>
  <si>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</si>
  <si>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</si>
  <si>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</si>
  <si>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</si>
  <si>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</si>
  <si>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</si>
  <si>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</si>
  <si>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</si>
  <si>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</si>
  <si>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</si>
  <si>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</si>
  <si>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</si>
  <si>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</si>
  <si>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</si>
  <si>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</si>
  <si>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</si>
  <si>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</si>
  <si>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</si>
  <si>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</si>
  <si>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</si>
  <si>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</si>
  <si>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</si>
  <si>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</si>
  <si>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</si>
  <si>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</si>
  <si>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</si>
  <si>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</si>
  <si>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</si>
  <si>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</si>
  <si>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</si>
  <si>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</si>
  <si>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</si>
  <si>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</si>
  <si>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</si>
  <si>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</si>
  <si>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</si>
  <si>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</si>
  <si>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</si>
  <si>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</si>
  <si>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</si>
  <si>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</si>
  <si>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</si>
  <si>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</si>
  <si>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</si>
  <si>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</si>
  <si>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</si>
  <si>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</si>
  <si>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</si>
  <si>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</si>
  <si>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</si>
  <si>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</si>
  <si>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</si>
  <si>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</si>
  <si>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</si>
  <si>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</si>
  <si>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</si>
  <si>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</si>
  <si>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</si>
  <si>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</si>
  <si>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</si>
  <si>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</si>
  <si>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</si>
  <si>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</si>
  <si>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</si>
  <si>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</si>
  <si>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</si>
  <si>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</si>
  <si>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</si>
  <si>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</si>
  <si>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</si>
  <si>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</si>
  <si>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</si>
  <si>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</si>
  <si>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</si>
  <si>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</si>
  <si>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</si>
  <si>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</si>
  <si>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</si>
  <si>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</si>
  <si>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</si>
  <si>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</si>
  <si>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</si>
  <si>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</si>
  <si>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</si>
  <si>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</si>
  <si>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</si>
  <si>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</si>
  <si>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</si>
  <si>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</si>
  <si>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</si>
  <si>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</si>
  <si>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</si>
  <si>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</si>
  <si>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</si>
  <si>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</si>
  <si>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</si>
  <si>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</si>
  <si>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</si>
  <si>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</si>
  <si>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</si>
  <si>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</si>
  <si>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</si>
  <si>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</si>
  <si>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</si>
  <si>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</si>
  <si>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</si>
  <si>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</si>
  <si>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</si>
  <si>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</si>
  <si>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</si>
  <si>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</si>
  <si>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</si>
  <si>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</si>
  <si>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</si>
  <si>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</si>
  <si>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</si>
  <si>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</si>
  <si>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</si>
  <si>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</si>
  <si>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</si>
  <si>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</si>
  <si>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</si>
  <si>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</si>
  <si>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</si>
  <si>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</si>
  <si>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</si>
  <si>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</si>
  <si>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</si>
  <si>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</si>
  <si>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</si>
  <si>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</si>
  <si>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</si>
  <si>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</si>
  <si>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</si>
  <si>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</si>
  <si>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</si>
  <si>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</si>
  <si>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</si>
  <si>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</si>
  <si>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</si>
  <si>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</si>
  <si>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</si>
  <si>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</si>
  <si>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</si>
  <si>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</si>
  <si>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</si>
  <si>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</si>
  <si>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</si>
  <si>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</si>
  <si>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</si>
  <si>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</si>
  <si>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</si>
  <si>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</si>
  <si>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</si>
  <si>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</si>
  <si>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</si>
  <si>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</si>
  <si>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</si>
  <si>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</si>
  <si>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</si>
  <si>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</si>
  <si>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</si>
  <si>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</si>
  <si>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</si>
  <si>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</si>
  <si>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</si>
  <si>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</si>
  <si>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</si>
  <si>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</si>
  <si>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</si>
  <si>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</si>
  <si>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</si>
  <si>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</si>
  <si>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</si>
  <si>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</si>
  <si>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</si>
  <si>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</si>
  <si>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</si>
  <si>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</si>
  <si>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</si>
  <si>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</si>
  <si>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</si>
  <si>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</si>
  <si>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</si>
  <si>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</si>
  <si>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</si>
  <si>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</si>
  <si>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</si>
  <si>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</si>
  <si>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</si>
  <si>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</si>
  <si>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</si>
  <si>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</si>
  <si>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</si>
  <si>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</si>
  <si>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</si>
  <si>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</si>
  <si>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</si>
  <si>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</si>
  <si>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</si>
  <si>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</si>
  <si>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</si>
  <si>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</si>
  <si>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</si>
  <si>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</si>
  <si>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</si>
  <si>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</si>
  <si>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</si>
  <si>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</si>
  <si>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</si>
  <si>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</si>
  <si>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</si>
  <si>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</si>
  <si>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</si>
  <si>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</si>
  <si>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</si>
  <si>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</si>
  <si>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</si>
  <si>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</si>
  <si>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</si>
  <si>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</si>
  <si>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</si>
  <si>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</si>
  <si>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</si>
  <si>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</si>
  <si>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</si>
  <si>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</si>
  <si>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</si>
  <si>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</si>
  <si>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</si>
  <si>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</si>
  <si>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</si>
  <si>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</si>
  <si>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</si>
  <si>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</si>
  <si>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</si>
  <si>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</si>
  <si>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</si>
  <si>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</si>
  <si>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</si>
  <si>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</si>
  <si>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</si>
  <si>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</si>
  <si>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</si>
  <si>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</si>
  <si>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</si>
  <si>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</si>
  <si>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</si>
  <si>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</si>
  <si>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</si>
  <si>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</si>
  <si>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</si>
  <si>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</si>
  <si>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</si>
  <si>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</si>
  <si>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</si>
  <si>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</si>
  <si>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</si>
  <si>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</si>
  <si>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</si>
  <si>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</si>
  <si>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</si>
  <si>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</si>
  <si>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</si>
  <si>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</si>
  <si>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</si>
  <si>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</si>
  <si>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</si>
  <si>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</si>
  <si>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</si>
  <si>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</si>
  <si>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</si>
  <si>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</si>
  <si>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</si>
  <si>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</si>
  <si>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</si>
  <si>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</si>
  <si>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</si>
  <si>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</si>
  <si>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</si>
  <si>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</si>
  <si>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</si>
  <si>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</si>
  <si>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</si>
  <si>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</si>
  <si>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</si>
  <si>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</si>
  <si>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</si>
  <si>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</si>
  <si>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</si>
  <si>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</si>
  <si>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</si>
  <si>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</si>
  <si>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</si>
  <si>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</si>
  <si>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</si>
  <si>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</si>
  <si>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</si>
  <si>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</si>
  <si>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</si>
  <si>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</si>
  <si>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</si>
  <si>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</si>
  <si>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</si>
  <si>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</si>
  <si>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</si>
  <si>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</si>
  <si>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</si>
  <si>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</si>
  <si>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</si>
  <si>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</si>
  <si>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</si>
  <si>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</si>
  <si>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</si>
  <si>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</si>
  <si>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</si>
  <si>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</si>
  <si>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</si>
  <si>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</si>
  <si>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</si>
  <si>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</si>
  <si>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</si>
  <si>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</si>
  <si>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</si>
  <si>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</si>
  <si>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</si>
  <si>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</si>
  <si>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</si>
  <si>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</si>
  <si>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</si>
  <si>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</si>
  <si>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</si>
  <si>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</si>
  <si>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</si>
  <si>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</si>
  <si>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</si>
  <si>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</si>
  <si>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</si>
  <si>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</si>
  <si>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</si>
  <si>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</si>
  <si>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</si>
  <si>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</si>
  <si>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</si>
  <si>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</si>
  <si>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</si>
  <si>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</si>
  <si>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</si>
  <si>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</si>
  <si>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</si>
  <si>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</si>
  <si>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</si>
  <si>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</si>
  <si>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</si>
  <si>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</si>
  <si>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</si>
  <si>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</si>
  <si>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</si>
  <si>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</si>
  <si>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</si>
  <si>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</si>
  <si>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</si>
  <si>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</si>
  <si>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</si>
  <si>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</si>
  <si>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</si>
  <si>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</si>
  <si>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</si>
  <si>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</si>
  <si>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</si>
  <si>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</si>
  <si>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</si>
  <si>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</si>
  <si>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</si>
  <si>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</si>
  <si>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</si>
  <si>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</si>
  <si>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</si>
  <si>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</si>
  <si>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</si>
  <si>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</si>
  <si>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</si>
  <si>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</si>
  <si>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</si>
  <si>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</si>
  <si>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</si>
  <si>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</si>
  <si>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</si>
  <si>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</si>
  <si>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</si>
  <si>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</si>
  <si>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</si>
  <si>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</si>
  <si>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</si>
  <si>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</si>
  <si>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</si>
  <si>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</si>
  <si>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</si>
  <si>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</si>
  <si>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</si>
  <si>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</si>
  <si>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</si>
  <si>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</si>
  <si>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</si>
  <si>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</si>
  <si>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</si>
  <si>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</si>
  <si>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</si>
  <si>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</si>
  <si>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</si>
  <si>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</si>
  <si>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</si>
  <si>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</si>
  <si>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</si>
  <si>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</si>
  <si>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</si>
  <si>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</si>
  <si>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</si>
  <si>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</si>
  <si>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</si>
  <si>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</si>
  <si>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</si>
  <si>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</si>
  <si>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</si>
  <si>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</si>
  <si>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</si>
  <si>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</si>
  <si>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</si>
  <si>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</si>
  <si>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</si>
  <si>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</si>
  <si>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</si>
  <si>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</si>
  <si>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</si>
  <si>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</si>
  <si>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</si>
  <si>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</si>
  <si>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</si>
  <si>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</si>
  <si>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</si>
  <si>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</si>
  <si>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</si>
  <si>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</si>
  <si>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</si>
  <si>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</si>
  <si>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</si>
  <si>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</si>
  <si>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</si>
  <si>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</si>
  <si>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</si>
  <si>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</si>
  <si>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</si>
  <si>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</si>
  <si>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</si>
  <si>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</si>
  <si>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</si>
  <si>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</si>
  <si>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</si>
  <si>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</si>
  <si>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</si>
  <si>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</si>
  <si>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</si>
  <si>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</si>
  <si>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</si>
  <si>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</si>
  <si>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</si>
  <si>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</si>
  <si>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</si>
  <si>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</si>
  <si>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</si>
  <si>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</si>
  <si>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</si>
  <si>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</si>
  <si>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</si>
  <si>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</si>
  <si>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</si>
  <si>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</si>
  <si>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</si>
  <si>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</si>
  <si>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</si>
  <si>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</si>
  <si>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</si>
  <si>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</si>
  <si>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</si>
  <si>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</si>
  <si>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</si>
  <si>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</si>
  <si>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</si>
  <si>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</si>
  <si>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</si>
  <si>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</si>
  <si>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</si>
  <si>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</si>
  <si>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</si>
  <si>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</si>
  <si>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</si>
  <si>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</si>
  <si>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</si>
  <si>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</si>
  <si>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</si>
  <si>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</si>
  <si>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</si>
  <si>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</si>
  <si>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</si>
  <si>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</si>
  <si>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</si>
  <si>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</si>
  <si>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</si>
  <si>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</si>
  <si>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</si>
  <si>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</si>
  <si>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</si>
  <si>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</si>
  <si>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</si>
  <si>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</si>
  <si>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</si>
  <si>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</si>
  <si>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</si>
  <si>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</si>
  <si>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</si>
  <si>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</si>
  <si>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</si>
  <si>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</si>
  <si>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</si>
  <si>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</si>
  <si>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</si>
  <si>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</si>
  <si>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</si>
  <si>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</si>
  <si>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</si>
  <si>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</si>
  <si>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</si>
  <si>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</si>
  <si>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</si>
  <si>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</si>
  <si>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</si>
  <si>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</si>
  <si>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</si>
  <si>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</si>
  <si>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</si>
  <si>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</si>
  <si>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</si>
  <si>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</si>
  <si>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</si>
  <si>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</si>
  <si>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</si>
  <si>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</si>
  <si>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</si>
  <si>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</si>
  <si>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</si>
  <si>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</si>
  <si>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</si>
  <si>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</si>
  <si>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</si>
  <si>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</si>
  <si>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</si>
  <si>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</si>
  <si>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</si>
  <si>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</si>
  <si>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</si>
  <si>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</si>
  <si>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</si>
  <si>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</si>
  <si>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</si>
  <si>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</si>
  <si>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</si>
  <si>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</si>
  <si>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</si>
  <si>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</si>
  <si>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</si>
  <si>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</si>
  <si>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</si>
  <si>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</si>
  <si>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</si>
  <si>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</si>
  <si>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</si>
  <si>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</si>
  <si>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</si>
  <si>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</si>
  <si>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</si>
  <si>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</si>
  <si>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</si>
  <si>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</si>
  <si>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</si>
  <si>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</si>
  <si>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</si>
  <si>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</si>
  <si>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</si>
  <si>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</si>
  <si>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</si>
  <si>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</si>
  <si>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</si>
  <si>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</si>
  <si>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</si>
  <si>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</si>
  <si>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</si>
  <si>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</si>
  <si>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</si>
  <si>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</si>
  <si>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</si>
  <si>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</si>
  <si>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</si>
  <si>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</si>
  <si>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</si>
  <si>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</si>
  <si>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</si>
  <si>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</si>
  <si>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</si>
  <si>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</si>
  <si>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</si>
  <si>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</si>
  <si>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</si>
  <si>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</si>
  <si>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</si>
  <si>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</si>
  <si>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</si>
  <si>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</si>
  <si>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</si>
  <si>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</si>
  <si>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</si>
  <si>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</si>
  <si>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</si>
  <si>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</si>
  <si>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</si>
  <si>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</si>
  <si>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</si>
  <si>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</si>
  <si>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</si>
  <si>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</si>
  <si>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</si>
  <si>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</si>
  <si>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</si>
  <si>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</si>
  <si>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</si>
  <si>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</si>
  <si>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</si>
  <si>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</si>
  <si>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</si>
  <si>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</si>
  <si>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</si>
  <si>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</si>
  <si>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</si>
  <si>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</si>
  <si>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</si>
  <si>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</si>
  <si>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</si>
  <si>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</si>
  <si>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</si>
  <si>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</si>
  <si>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</si>
  <si>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</si>
  <si>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</si>
  <si>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</si>
  <si>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</si>
  <si>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</si>
  <si>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</si>
  <si>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</si>
  <si>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</si>
  <si>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</si>
  <si>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</si>
  <si>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</si>
  <si>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</si>
  <si>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</si>
  <si>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</si>
  <si>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</si>
  <si>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</si>
  <si>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</si>
  <si>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</si>
  <si>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</si>
  <si>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</si>
  <si>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</si>
  <si>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</si>
  <si>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</si>
  <si>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</si>
  <si>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</si>
  <si>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</si>
  <si>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</si>
  <si>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</si>
  <si>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</si>
  <si>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</si>
  <si>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</si>
  <si>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</si>
  <si>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</si>
  <si>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</si>
  <si>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</si>
  <si>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</si>
  <si>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</si>
  <si>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</si>
  <si>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</si>
  <si>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</si>
  <si>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</si>
  <si>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</si>
  <si>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</si>
  <si>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</si>
  <si>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</si>
  <si>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</si>
  <si>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</si>
  <si>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</si>
  <si>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</si>
  <si>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</si>
  <si>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</si>
  <si>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</si>
  <si>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</si>
  <si>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</si>
  <si>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</si>
  <si>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</si>
  <si>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</si>
  <si>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</si>
  <si>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</si>
  <si>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</si>
  <si>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</si>
  <si>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</si>
  <si>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</si>
  <si>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</si>
  <si>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</si>
  <si>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</si>
  <si>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</si>
  <si>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</si>
  <si>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</si>
  <si>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</si>
  <si>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</si>
  <si>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</si>
  <si>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</si>
  <si>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</si>
  <si>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</si>
  <si>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</si>
  <si>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</si>
  <si>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</si>
  <si>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</si>
  <si>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</si>
  <si>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</si>
  <si>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</si>
  <si>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</si>
  <si>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</si>
  <si>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</si>
  <si>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</si>
  <si>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</si>
  <si>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</si>
  <si>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</si>
  <si>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</si>
  <si>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</si>
  <si>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</si>
  <si>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</si>
  <si>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</si>
  <si>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</si>
  <si>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</si>
  <si>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</si>
  <si>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</si>
  <si>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</si>
  <si>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</si>
  <si>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</si>
  <si>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</si>
  <si>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</si>
  <si>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</si>
  <si>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</si>
  <si>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</si>
  <si>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</si>
  <si>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</si>
  <si>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</si>
  <si>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</si>
  <si>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</si>
  <si>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</si>
  <si>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</si>
  <si>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</si>
  <si>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</si>
  <si>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</si>
  <si>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</si>
  <si>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</si>
  <si>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</si>
  <si>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</si>
  <si>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</si>
  <si>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</si>
  <si>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</si>
  <si>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</si>
  <si>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</si>
  <si>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</si>
  <si>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</si>
  <si>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</si>
  <si>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</si>
  <si>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</si>
  <si>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</si>
  <si>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</si>
  <si>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</si>
  <si>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</si>
  <si>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</si>
  <si>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</si>
  <si>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</si>
  <si>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</si>
  <si>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</si>
  <si>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</si>
  <si>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</si>
  <si>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</si>
  <si>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</si>
  <si>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</si>
  <si>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</si>
  <si>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</si>
  <si>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</si>
  <si>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</si>
  <si>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</si>
  <si>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</si>
  <si>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</si>
  <si>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</si>
  <si>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</si>
  <si>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</si>
  <si>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</si>
  <si>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</si>
  <si>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</si>
  <si>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</si>
  <si>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</si>
  <si>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</si>
  <si>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</si>
  <si>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</si>
  <si>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</si>
  <si>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</si>
  <si>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</si>
  <si>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</si>
  <si>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</si>
  <si>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</si>
  <si>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</si>
  <si>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</si>
  <si>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</si>
  <si>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</si>
  <si>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</si>
  <si>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</si>
  <si>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</si>
  <si>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</si>
  <si>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</si>
  <si>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</si>
  <si>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</si>
  <si>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</si>
  <si>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</si>
  <si>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</si>
  <si>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</si>
  <si>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</si>
  <si>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</si>
  <si>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</si>
  <si>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</si>
  <si>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</si>
  <si>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</si>
  <si>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</si>
  <si>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</si>
  <si>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</si>
  <si>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</si>
  <si>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</si>
  <si>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</si>
  <si>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</si>
  <si>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</si>
  <si>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</si>
  <si>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</si>
  <si>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</si>
  <si>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</si>
  <si>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</si>
  <si>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</si>
  <si>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</si>
  <si>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</si>
  <si>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</si>
  <si>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</si>
  <si>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</si>
  <si>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</si>
  <si>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</si>
  <si>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</si>
  <si>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</si>
  <si>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</si>
  <si>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</si>
  <si>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</si>
  <si>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</si>
  <si>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</si>
  <si>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</si>
  <si>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</si>
  <si>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</si>
  <si>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</si>
  <si>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</si>
  <si>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</si>
  <si>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</si>
  <si>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</si>
  <si>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</si>
  <si>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</si>
  <si>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</si>
  <si>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</si>
  <si>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</si>
  <si>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</si>
  <si>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</si>
  <si>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</si>
  <si>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</si>
  <si>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</si>
  <si>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</si>
  <si>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</si>
  <si>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</si>
  <si>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</si>
  <si>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</si>
  <si>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</si>
  <si>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</si>
  <si>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</si>
  <si>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</si>
  <si>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</si>
  <si>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</si>
  <si>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</si>
  <si>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</si>
  <si>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</si>
  <si>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</si>
  <si>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</si>
  <si>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</si>
  <si>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</si>
  <si>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</si>
  <si>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</si>
  <si>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</si>
  <si>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</si>
  <si>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</si>
  <si>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</si>
  <si>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</si>
  <si>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</si>
  <si>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</si>
  <si>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</si>
  <si>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</si>
  <si>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</si>
  <si>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</si>
  <si>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</si>
  <si>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</si>
  <si>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</si>
  <si>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</si>
  <si>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</si>
  <si>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</si>
  <si>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</si>
  <si>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</si>
  <si>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</si>
  <si>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</si>
  <si>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</si>
  <si>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</si>
  <si>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</si>
  <si>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</si>
  <si>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</si>
  <si>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</si>
  <si>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</si>
  <si>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</si>
  <si>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</si>
  <si>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</si>
  <si>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</si>
  <si>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</si>
  <si>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</si>
  <si>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</si>
  <si>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</si>
  <si>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</si>
  <si>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</si>
  <si>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</si>
  <si>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</si>
  <si>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</si>
  <si>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</si>
  <si>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</si>
  <si>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</si>
  <si>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</si>
  <si>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</si>
  <si>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</si>
  <si>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</si>
  <si>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</si>
  <si>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</si>
  <si>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</si>
  <si>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</si>
  <si>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</si>
  <si>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</si>
  <si>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</si>
  <si>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</si>
  <si>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</si>
  <si>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</si>
  <si>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</si>
  <si>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</si>
  <si>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</si>
  <si>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</si>
  <si>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</si>
  <si>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</si>
  <si>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</si>
  <si>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</si>
  <si>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</si>
  <si>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</si>
  <si>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</si>
  <si>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</si>
  <si>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</si>
  <si>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</si>
  <si>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</si>
  <si>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</si>
  <si>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</si>
  <si>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</si>
  <si>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</si>
  <si>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</si>
  <si>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</si>
  <si>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</si>
  <si>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</si>
  <si>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</si>
  <si>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</si>
  <si>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</si>
  <si>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</si>
  <si>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</si>
  <si>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</si>
  <si>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</si>
  <si>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</si>
  <si>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</si>
  <si>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</si>
  <si>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</si>
  <si>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</si>
  <si>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</si>
  <si>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</si>
  <si>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</si>
  <si>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</si>
  <si>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</si>
  <si>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</si>
  <si>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</si>
  <si>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</si>
  <si>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</si>
  <si>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</si>
  <si>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</si>
  <si>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</si>
  <si>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</si>
  <si>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</si>
  <si>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</si>
  <si>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</si>
  <si>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</si>
  <si>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</si>
  <si>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</si>
  <si>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</si>
  <si>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</si>
  <si>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</si>
  <si>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</si>
  <si>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</si>
  <si>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</si>
  <si>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</si>
  <si>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</si>
  <si>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</si>
  <si>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</si>
  <si>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</si>
  <si>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</si>
  <si>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</si>
  <si>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</si>
  <si>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</si>
  <si>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</si>
  <si>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</si>
  <si>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</si>
  <si>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</si>
  <si>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</si>
  <si>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</si>
  <si>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</si>
  <si>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</si>
  <si>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</si>
  <si>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</si>
  <si>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</si>
  <si>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</si>
  <si>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</si>
  <si>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</si>
  <si>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</si>
  <si>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</si>
  <si>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</si>
  <si>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</si>
  <si>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</si>
  <si>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</si>
  <si>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</si>
  <si>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</si>
  <si>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</si>
  <si>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</si>
  <si>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</si>
  <si>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</si>
  <si>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</si>
  <si>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</si>
  <si>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</si>
  <si>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</si>
  <si>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</si>
  <si>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</si>
  <si>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</si>
  <si>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</si>
  <si>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</si>
  <si>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</si>
  <si>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</si>
  <si>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</si>
  <si>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</si>
  <si>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</si>
  <si>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</si>
  <si>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</si>
  <si>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</si>
  <si>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</si>
  <si>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</si>
  <si>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</si>
  <si>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</si>
  <si>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</si>
  <si>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</si>
  <si>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</si>
  <si>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</si>
  <si>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</si>
  <si>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</si>
  <si>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</si>
  <si>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</si>
  <si>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</si>
  <si>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</si>
  <si>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</si>
  <si>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</si>
  <si>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</si>
  <si>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</si>
  <si>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</si>
  <si>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</si>
  <si>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</si>
  <si>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</si>
  <si>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</si>
  <si>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</si>
  <si>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</si>
  <si>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</si>
  <si>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</si>
  <si>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</si>
  <si>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</si>
  <si>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</si>
  <si>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</si>
  <si>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</si>
  <si>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</si>
  <si>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</si>
  <si>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</si>
  <si>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</si>
  <si>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</si>
  <si>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</si>
  <si>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</si>
  <si>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</si>
  <si>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</si>
  <si>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</si>
  <si>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</si>
  <si>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</si>
  <si>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</si>
  <si>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</si>
  <si>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</si>
  <si>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</si>
  <si>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</si>
  <si>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</si>
  <si>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</si>
  <si>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</si>
  <si>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</si>
  <si>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</si>
  <si>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</si>
  <si>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</si>
  <si>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</si>
  <si>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</si>
  <si>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</si>
  <si>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</si>
  <si>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</si>
  <si>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</si>
  <si>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</si>
  <si>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</si>
  <si>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</si>
  <si>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</si>
  <si>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</si>
  <si>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</si>
  <si>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</si>
  <si>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</si>
  <si>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</si>
  <si>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</si>
  <si>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</si>
  <si>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</si>
  <si>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</si>
  <si>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</si>
  <si>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</si>
  <si>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</si>
  <si>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</si>
  <si>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</si>
  <si>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</si>
  <si>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</si>
  <si>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</si>
  <si>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</si>
  <si>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</si>
  <si>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</si>
  <si>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</si>
  <si>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</si>
  <si>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</si>
  <si>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</si>
  <si>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</si>
  <si>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</si>
  <si>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</si>
  <si>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</si>
  <si>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</si>
  <si>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</si>
  <si>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</si>
  <si>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</si>
  <si>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</si>
  <si>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</si>
  <si>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</si>
  <si>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</si>
  <si>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</si>
  <si>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</si>
  <si>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</si>
  <si>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</si>
  <si>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</si>
  <si>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</si>
  <si>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</si>
  <si>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</si>
  <si>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</si>
  <si>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</si>
  <si>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</si>
  <si>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</si>
  <si>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</si>
  <si>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</si>
  <si>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</si>
  <si>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</si>
  <si>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</si>
  <si>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</si>
  <si>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</si>
  <si>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</si>
  <si>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</si>
  <si>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</si>
  <si>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</si>
  <si>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</si>
  <si>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</si>
  <si>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</si>
  <si>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</si>
  <si>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</si>
  <si>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</si>
  <si>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</si>
  <si>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</si>
  <si>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</si>
  <si>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</si>
  <si>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</si>
  <si>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</si>
  <si>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</si>
  <si>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</si>
  <si>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</si>
  <si>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</si>
  <si>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</si>
  <si>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</si>
  <si>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</si>
  <si>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</si>
  <si>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</si>
  <si>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</si>
  <si>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</si>
  <si>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</si>
  <si>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</si>
  <si>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</si>
  <si>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</si>
  <si>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</si>
  <si>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</si>
  <si>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</si>
  <si>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</si>
  <si>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</si>
  <si>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</si>
  <si>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</si>
  <si>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</si>
  <si>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</si>
  <si>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</si>
  <si>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</si>
  <si>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</si>
  <si>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</si>
  <si>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</si>
  <si>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</si>
  <si>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</si>
  <si>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</si>
  <si>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</si>
  <si>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</si>
  <si>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</si>
  <si>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</si>
  <si>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</si>
  <si>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</si>
  <si>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</si>
  <si>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</si>
  <si>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</si>
  <si>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</si>
  <si>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</si>
  <si>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</si>
  <si>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</si>
  <si>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</si>
  <si>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</si>
  <si>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</si>
  <si>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</si>
  <si>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</si>
  <si>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</si>
  <si>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</si>
  <si>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</si>
  <si>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</si>
  <si>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</si>
  <si>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</si>
  <si>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</si>
  <si>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</si>
  <si>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</si>
  <si>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</si>
  <si>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</si>
  <si>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</si>
  <si>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</si>
  <si>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</si>
  <si>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</si>
  <si>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</si>
  <si>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</si>
  <si>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</si>
  <si>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</si>
  <si>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</si>
  <si>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</si>
  <si>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</si>
  <si>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</si>
  <si>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</si>
  <si>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</si>
  <si>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</si>
  <si>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</si>
  <si>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</si>
  <si>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</si>
  <si>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</si>
  <si>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</si>
  <si>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</si>
  <si>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</si>
  <si>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</si>
  <si>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</si>
  <si>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</si>
  <si>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</si>
  <si>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</si>
  <si>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</si>
  <si>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</si>
  <si>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</si>
  <si>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</si>
  <si>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</si>
  <si>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</si>
  <si>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</si>
  <si>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</si>
  <si>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</si>
  <si>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</si>
  <si>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</si>
  <si>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</si>
  <si>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</si>
  <si>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</si>
  <si>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</si>
  <si>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</si>
  <si>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</si>
  <si>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</si>
  <si>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</si>
  <si>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</si>
  <si>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</si>
  <si>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</si>
  <si>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</si>
  <si>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</si>
  <si>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</si>
  <si>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</si>
  <si>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</si>
  <si>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</si>
  <si>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</si>
  <si>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</si>
  <si>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</si>
  <si>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</si>
  <si>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</si>
  <si>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</si>
  <si>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</si>
  <si>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</si>
  <si>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</si>
  <si>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</si>
  <si>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</si>
  <si>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</si>
  <si>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</si>
  <si>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</si>
  <si>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</si>
  <si>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</si>
  <si>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</si>
  <si>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</si>
  <si>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</si>
  <si>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</si>
  <si>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</si>
  <si>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</si>
  <si>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</si>
  <si>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</si>
  <si>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</si>
  <si>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</si>
  <si>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</si>
  <si>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</si>
  <si>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</si>
  <si>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</si>
  <si>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</si>
  <si>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</si>
  <si>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</si>
  <si>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</si>
  <si>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</si>
  <si>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</si>
  <si>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</si>
  <si>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</si>
  <si>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</si>
  <si>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</si>
  <si>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</si>
  <si>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</si>
  <si>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</si>
  <si>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</si>
  <si>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</si>
  <si>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</si>
  <si>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</si>
  <si>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</si>
  <si>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</si>
  <si>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</si>
  <si>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</si>
  <si>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</si>
  <si>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</si>
  <si>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</si>
  <si>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</si>
  <si>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</si>
  <si>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</si>
  <si>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</si>
  <si>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</si>
  <si>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</si>
  <si>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</si>
  <si>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</si>
  <si>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</si>
  <si>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</si>
  <si>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</si>
  <si>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</si>
  <si>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</si>
  <si>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</si>
  <si>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</si>
  <si>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</si>
  <si>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</si>
  <si>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</si>
  <si>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</si>
  <si>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</si>
  <si>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</si>
  <si>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</si>
  <si>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</si>
  <si>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</si>
  <si>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</si>
  <si>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</si>
  <si>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</si>
  <si>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</si>
  <si>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</si>
  <si>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</si>
  <si>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</si>
  <si>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</si>
  <si>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</si>
  <si>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</si>
  <si>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</si>
  <si>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</si>
  <si>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</si>
  <si>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</si>
  <si>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</si>
  <si>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</si>
  <si>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</si>
  <si>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</si>
  <si>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</si>
  <si>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</si>
  <si>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</si>
  <si>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</si>
  <si>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</si>
  <si>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</si>
  <si>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</si>
  <si>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</si>
  <si>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</si>
  <si>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</si>
  <si>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</si>
  <si>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</si>
  <si>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</si>
  <si>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</si>
  <si>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</si>
  <si>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</si>
  <si>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</si>
  <si>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</si>
  <si>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</si>
  <si>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</si>
  <si>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</si>
  <si>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</si>
  <si>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</si>
  <si>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</si>
  <si>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</si>
  <si>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</si>
  <si>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</si>
  <si>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</si>
  <si>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</si>
  <si>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</si>
  <si>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</si>
  <si>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</si>
  <si>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</si>
  <si>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</si>
  <si>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</si>
  <si>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</si>
  <si>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</si>
  <si>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</si>
  <si>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</si>
  <si>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</si>
  <si>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</si>
  <si>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</si>
  <si>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</si>
  <si>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</si>
  <si>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</si>
  <si>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</si>
  <si>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</si>
  <si>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</si>
  <si>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</si>
  <si>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</si>
  <si>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</si>
  <si>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</si>
  <si>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</si>
  <si>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</si>
  <si>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</si>
  <si>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</si>
  <si>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</si>
  <si>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</si>
  <si>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</si>
  <si>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</si>
  <si>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</si>
  <si>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</si>
  <si>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</si>
  <si>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</si>
  <si>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</si>
  <si>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</si>
  <si>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</si>
  <si>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</si>
  <si>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</si>
  <si>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</si>
  <si>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</si>
  <si>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</si>
  <si>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</si>
  <si>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</si>
  <si>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</si>
  <si>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</si>
  <si>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</si>
  <si>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</si>
  <si>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</si>
  <si>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</si>
  <si>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</si>
  <si>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</si>
  <si>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</si>
  <si>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</si>
  <si>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</si>
  <si>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</si>
  <si>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</si>
  <si>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</si>
  <si>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</si>
  <si>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</si>
  <si>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</si>
  <si>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</si>
  <si>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</si>
  <si>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</si>
  <si>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</si>
  <si>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</si>
  <si>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</si>
  <si>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</si>
  <si>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</si>
  <si>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</si>
  <si>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</si>
  <si>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</si>
  <si>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</si>
  <si>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</si>
  <si>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</si>
  <si>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</si>
  <si>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</si>
  <si>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</si>
  <si>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</si>
  <si>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</si>
  <si>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</si>
  <si>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</si>
  <si>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</si>
  <si>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</si>
  <si>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</si>
  <si>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</si>
  <si>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</si>
  <si>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</si>
  <si>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</si>
  <si>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</si>
  <si>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</si>
  <si>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</si>
  <si>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</si>
  <si>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</si>
  <si>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</si>
  <si>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</si>
  <si>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</si>
  <si>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</si>
  <si>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</si>
  <si>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</si>
  <si>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</si>
  <si>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</si>
  <si>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</si>
  <si>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</si>
  <si>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</si>
  <si>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</si>
  <si>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</si>
  <si>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</si>
  <si>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</si>
  <si>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</si>
  <si>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</si>
  <si>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</si>
  <si>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</si>
  <si>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</si>
  <si>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</si>
  <si>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</si>
  <si>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</si>
  <si>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</si>
  <si>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</si>
  <si>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</si>
  <si>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</si>
  <si>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</si>
  <si>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</si>
  <si>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</si>
  <si>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</si>
  <si>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</si>
  <si>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</si>
  <si>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</si>
  <si>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</si>
  <si>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</si>
  <si>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</si>
  <si>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</si>
  <si>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</si>
  <si>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</si>
  <si>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</si>
  <si>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</si>
  <si>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</si>
  <si>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</si>
  <si>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</si>
  <si>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</si>
  <si>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</si>
  <si>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</si>
  <si>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</si>
  <si>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</si>
  <si>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</si>
  <si>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</si>
  <si>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</si>
  <si>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</si>
  <si>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</si>
  <si>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</si>
  <si>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</si>
  <si>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</si>
  <si>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</si>
  <si>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</si>
  <si>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</si>
  <si>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</si>
  <si>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</si>
  <si>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</si>
  <si>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</si>
  <si>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</si>
  <si>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</si>
  <si>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</si>
  <si>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</si>
  <si>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</si>
  <si>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</si>
  <si>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</si>
  <si>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</si>
  <si>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</si>
  <si>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</si>
  <si>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</si>
  <si>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</si>
  <si>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</si>
  <si>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</si>
  <si>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</si>
  <si>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</si>
  <si>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</si>
  <si>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</si>
  <si>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</si>
  <si>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</si>
  <si>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</si>
  <si>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</si>
  <si>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</si>
  <si>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</si>
  <si>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</si>
  <si>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</si>
  <si>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</si>
  <si>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</si>
  <si>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</si>
  <si>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</si>
  <si>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</si>
  <si>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</si>
  <si>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</si>
  <si>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</si>
  <si>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</si>
  <si>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</si>
  <si>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</si>
  <si>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</si>
  <si>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</si>
  <si>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</si>
  <si>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</si>
  <si>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</si>
  <si>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</si>
  <si>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</si>
  <si>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</si>
  <si>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</si>
  <si>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</si>
  <si>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</si>
  <si>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</si>
  <si>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</si>
  <si>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</si>
  <si>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</si>
  <si>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</si>
  <si>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</si>
  <si>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</si>
  <si>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</si>
  <si>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</si>
  <si>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</si>
  <si>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</si>
  <si>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</si>
  <si>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</si>
  <si>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</si>
  <si>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</si>
  <si>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</si>
  <si>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</si>
  <si>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</si>
  <si>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</si>
  <si>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</si>
  <si>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</si>
  <si>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</si>
  <si>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</si>
  <si>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</si>
  <si>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</si>
  <si>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</si>
  <si>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</si>
  <si>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</si>
  <si>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</si>
  <si>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</si>
  <si>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</si>
  <si>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</si>
  <si>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</si>
  <si>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</si>
  <si>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</si>
  <si>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</si>
  <si>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</si>
  <si>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</si>
  <si>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</si>
  <si>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</si>
  <si>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</si>
  <si>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</si>
  <si>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</si>
  <si>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</si>
  <si>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</si>
  <si>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</si>
  <si>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</si>
  <si>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</si>
  <si>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</si>
  <si>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</si>
  <si>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</si>
  <si>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</si>
  <si>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</si>
  <si>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</si>
  <si>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</si>
  <si>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</si>
  <si>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</si>
  <si>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</si>
  <si>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</si>
  <si>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</si>
  <si>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</si>
  <si>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</si>
  <si>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</si>
  <si>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</si>
  <si>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</si>
  <si>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</si>
  <si>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</si>
  <si>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</si>
  <si>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</si>
  <si>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</si>
  <si>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</si>
  <si>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</si>
  <si>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</si>
  <si>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</si>
  <si>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</si>
  <si>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</si>
  <si>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</si>
  <si>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</si>
  <si>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</si>
  <si>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</si>
  <si>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</si>
  <si>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</si>
  <si>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</si>
  <si>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</si>
  <si>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</si>
  <si>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</si>
  <si>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</si>
  <si>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</si>
  <si>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</si>
  <si>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</si>
  <si>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</si>
  <si>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</si>
  <si>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</si>
  <si>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</si>
  <si>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</si>
  <si>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</si>
  <si>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</si>
  <si>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</si>
  <si>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</si>
  <si>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</si>
  <si>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</si>
  <si>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</si>
  <si>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</si>
  <si>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</si>
  <si>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</si>
  <si>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</si>
  <si>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</si>
  <si>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</si>
  <si>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</si>
  <si>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</si>
  <si>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</si>
  <si>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</si>
  <si>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</si>
  <si>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</si>
  <si>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</si>
  <si>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</si>
  <si>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</si>
  <si>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</si>
  <si>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</si>
  <si>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</si>
  <si>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</si>
  <si>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</si>
  <si>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</si>
  <si>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</si>
  <si>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</si>
  <si>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</si>
  <si>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</si>
  <si>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</si>
  <si>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</si>
  <si>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</si>
  <si>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</si>
  <si>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</si>
  <si>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</si>
  <si>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</si>
  <si>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</si>
  <si>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</si>
  <si>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</si>
  <si>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</si>
  <si>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</si>
  <si>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</si>
  <si>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</si>
  <si>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</si>
  <si>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</si>
  <si>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</si>
  <si>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</si>
  <si>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</si>
  <si>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</si>
  <si>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</si>
  <si>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</si>
  <si>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</si>
  <si>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</si>
  <si>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</si>
  <si>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</si>
  <si>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</si>
  <si>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</si>
  <si>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</si>
  <si>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</si>
  <si>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</si>
  <si>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</si>
  <si>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</si>
  <si>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</si>
  <si>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</si>
  <si>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</si>
  <si>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</si>
  <si>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</si>
  <si>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</si>
  <si>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</si>
  <si>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</si>
  <si>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</si>
  <si>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</si>
  <si>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</si>
  <si>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</si>
  <si>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</si>
  <si>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</si>
  <si>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</si>
  <si>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</si>
  <si>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</si>
  <si>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</si>
  <si>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</si>
  <si>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</si>
  <si>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</si>
  <si>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</si>
  <si>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</si>
  <si>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</si>
  <si>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</si>
  <si>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</si>
  <si>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</si>
  <si>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</si>
  <si>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</si>
  <si>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</si>
  <si>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</si>
  <si>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</si>
  <si>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</si>
  <si>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</si>
  <si>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</si>
  <si>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</si>
  <si>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</si>
  <si>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</si>
  <si>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</si>
  <si>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</si>
  <si>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</si>
  <si>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</si>
  <si>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</si>
  <si>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</si>
  <si>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</si>
  <si>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</si>
  <si>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</si>
  <si>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</si>
  <si>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</si>
  <si>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</si>
  <si>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</si>
  <si>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</si>
  <si>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</si>
  <si>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</si>
  <si>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</si>
  <si>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</si>
  <si>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</si>
  <si>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</si>
  <si>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</si>
  <si>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</si>
  <si>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</si>
  <si>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</si>
  <si>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</si>
  <si>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</si>
  <si>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</si>
  <si>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</si>
  <si>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</si>
  <si>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</si>
  <si>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</si>
  <si>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</si>
  <si>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</si>
  <si>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</si>
  <si>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</si>
  <si>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</si>
  <si>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</si>
  <si>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</si>
  <si>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</si>
  <si>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</si>
  <si>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</si>
  <si>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</si>
  <si>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</si>
  <si>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</si>
  <si>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</si>
  <si>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</si>
  <si>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</si>
  <si>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</si>
  <si>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</si>
  <si>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</si>
  <si>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</si>
  <si>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</si>
  <si>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</si>
  <si>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</si>
  <si>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</si>
  <si>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</si>
  <si>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</si>
  <si>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</si>
  <si>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</si>
  <si>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</si>
  <si>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</si>
  <si>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</si>
  <si>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</si>
  <si>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</si>
  <si>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</si>
  <si>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</si>
  <si>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</si>
  <si>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</si>
  <si>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</si>
  <si>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</si>
  <si>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</si>
  <si>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</si>
  <si>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</si>
  <si>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</si>
  <si>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</si>
  <si>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</si>
  <si>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</si>
  <si>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</si>
  <si>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</si>
  <si>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</si>
  <si>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</si>
  <si>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</si>
  <si>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</si>
  <si>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</si>
  <si>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</si>
  <si>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</si>
  <si>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</si>
  <si>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</si>
  <si>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</si>
  <si>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</si>
  <si>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</si>
  <si>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</si>
  <si>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</si>
  <si>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</si>
  <si>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</si>
  <si>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</si>
  <si>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</si>
  <si>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</si>
  <si>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</si>
  <si>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</si>
  <si>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</si>
  <si>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</si>
  <si>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</si>
  <si>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</si>
  <si>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</si>
  <si>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</si>
  <si>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</si>
  <si>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</si>
  <si>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</si>
  <si>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</si>
  <si>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</si>
  <si>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</si>
  <si>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</si>
  <si>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</si>
  <si>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</si>
  <si>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</si>
  <si>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</si>
  <si>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</si>
  <si>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</si>
  <si>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</si>
  <si>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</si>
  <si>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</si>
  <si>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</si>
  <si>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</si>
  <si>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</si>
  <si>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</si>
  <si>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</si>
  <si>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</si>
  <si>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</si>
  <si>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</si>
  <si>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</si>
  <si>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</si>
  <si>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</si>
  <si>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</si>
  <si>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</si>
  <si>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</si>
  <si>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</si>
  <si>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</si>
  <si>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</si>
  <si>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</si>
  <si>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</si>
  <si>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</si>
  <si>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</si>
  <si>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</si>
  <si>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</si>
  <si>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</si>
  <si>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</si>
  <si>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</si>
  <si>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</si>
  <si>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</si>
  <si>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</si>
  <si>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</si>
  <si>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</si>
  <si>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</si>
  <si>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</si>
  <si>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</si>
  <si>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</si>
  <si>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</si>
  <si>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</si>
  <si>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</si>
  <si>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</si>
  <si>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</si>
  <si>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</si>
  <si>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</si>
  <si>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</si>
  <si>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</si>
  <si>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</si>
  <si>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</si>
  <si>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</si>
  <si>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</si>
  <si>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</si>
  <si>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</si>
  <si>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</si>
  <si>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</si>
  <si>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</si>
  <si>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</si>
  <si>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</si>
  <si>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</si>
  <si>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</si>
  <si>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</si>
  <si>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</si>
  <si>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</si>
  <si>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</si>
  <si>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</si>
  <si>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</si>
  <si>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</si>
  <si>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</si>
  <si>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</si>
  <si>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</si>
  <si>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</si>
  <si>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</si>
  <si>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</si>
  <si>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</si>
  <si>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</si>
  <si>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</si>
  <si>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</si>
  <si>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</si>
  <si>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</si>
  <si>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</si>
  <si>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</si>
  <si>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</si>
  <si>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</si>
  <si>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</si>
  <si>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</si>
  <si>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</si>
  <si>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</si>
  <si>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</si>
  <si>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</si>
  <si>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</si>
  <si>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</si>
  <si>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</si>
  <si>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</si>
  <si>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</si>
  <si>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</si>
  <si>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</si>
  <si>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</si>
  <si>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</si>
  <si>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</si>
  <si>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</si>
  <si>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</si>
  <si>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</si>
  <si>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</si>
  <si>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</si>
  <si>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</si>
  <si>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</si>
  <si>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</si>
  <si>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</si>
  <si>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</si>
  <si>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</si>
  <si>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</si>
  <si>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</si>
  <si>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</si>
  <si>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</si>
  <si>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</si>
  <si>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</si>
  <si>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</si>
  <si>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</si>
  <si>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</si>
  <si>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</si>
  <si>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</si>
  <si>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</si>
  <si>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</si>
  <si>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</si>
  <si>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</si>
  <si>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</si>
  <si>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</si>
  <si>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</si>
  <si>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</si>
  <si>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</si>
  <si>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</si>
  <si>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</si>
  <si>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</si>
  <si>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</si>
  <si>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</si>
  <si>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</si>
  <si>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</si>
  <si>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</si>
  <si>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</si>
  <si>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</si>
  <si>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</si>
  <si>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</si>
  <si>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</si>
  <si>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</si>
  <si>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</si>
  <si>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</si>
  <si>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</si>
  <si>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</si>
  <si>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</si>
  <si>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</si>
  <si>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</si>
  <si>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</si>
  <si>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</si>
  <si>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</si>
  <si>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</si>
  <si>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</si>
  <si>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</si>
  <si>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</si>
  <si>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</si>
  <si>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</si>
  <si>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</si>
  <si>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</si>
  <si>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</si>
  <si>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</si>
  <si>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</si>
  <si>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</si>
  <si>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</si>
  <si>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</si>
  <si>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</si>
  <si>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</si>
  <si>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</si>
  <si>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</si>
  <si>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</si>
  <si>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</si>
  <si>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</si>
  <si>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</si>
  <si>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</si>
  <si>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</si>
  <si>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</si>
  <si>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</si>
  <si>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</si>
  <si>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</si>
  <si>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</si>
  <si>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</si>
  <si>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</si>
  <si>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</si>
  <si>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</si>
  <si>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</si>
  <si>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</si>
  <si>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</si>
  <si>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</si>
  <si>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</si>
  <si>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</si>
  <si>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</si>
  <si>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</si>
  <si>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</si>
  <si>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</si>
  <si>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</si>
  <si>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</si>
  <si>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</si>
  <si>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</si>
  <si>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</si>
  <si>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</si>
  <si>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</si>
  <si>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</si>
  <si>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</si>
  <si>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</si>
  <si>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</si>
  <si>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</si>
  <si>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</si>
  <si>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</si>
  <si>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</si>
  <si>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</si>
  <si>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</si>
  <si>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</si>
  <si>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</si>
  <si>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</si>
  <si>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</si>
  <si>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</si>
  <si>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</si>
  <si>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</si>
  <si>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</si>
  <si>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</si>
  <si>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</si>
  <si>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</si>
  <si>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</si>
  <si>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</si>
  <si>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</si>
  <si>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</si>
  <si>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</si>
  <si>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</si>
  <si>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</si>
  <si>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</si>
  <si>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</si>
  <si>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</si>
  <si>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</si>
  <si>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</si>
  <si>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</si>
  <si>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</si>
  <si>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</si>
  <si>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</si>
  <si>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</si>
  <si>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</si>
  <si>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</si>
  <si>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</si>
  <si>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</si>
  <si>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</si>
  <si>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</si>
  <si>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</si>
  <si>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</si>
  <si>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</si>
  <si>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</si>
  <si>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</si>
  <si>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</si>
  <si>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</si>
  <si>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</si>
  <si>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</si>
  <si>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</si>
  <si>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</si>
  <si>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</si>
  <si>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</si>
  <si>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</si>
  <si>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</si>
  <si>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</si>
  <si>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</si>
  <si>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</si>
  <si>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</si>
  <si>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</si>
  <si>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</si>
  <si>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</si>
  <si>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</si>
  <si>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</si>
  <si>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</si>
  <si>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</si>
  <si>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</si>
  <si>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</si>
  <si>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</si>
  <si>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</si>
  <si>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</si>
  <si>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</si>
  <si>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</si>
  <si>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</si>
  <si>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</si>
  <si>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</si>
  <si>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</si>
  <si>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</si>
  <si>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</si>
  <si>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</si>
  <si>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</si>
  <si>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</si>
  <si>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</si>
  <si>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</si>
  <si>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</si>
  <si>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</si>
  <si>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</si>
  <si>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</si>
  <si>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</si>
  <si>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</si>
  <si>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</si>
  <si>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</si>
  <si>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</si>
  <si>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</si>
  <si>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</si>
  <si>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</si>
  <si>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</si>
  <si>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</si>
  <si>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</si>
  <si>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</si>
  <si>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</si>
  <si>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</si>
  <si>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</si>
  <si>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</si>
  <si>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</si>
  <si>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</si>
  <si>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</si>
  <si>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</si>
  <si>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</si>
  <si>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</si>
  <si>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</si>
  <si>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</si>
  <si>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</si>
  <si>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</si>
  <si>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</si>
  <si>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</si>
  <si>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</si>
  <si>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</si>
  <si>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</si>
  <si>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</si>
  <si>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</si>
  <si>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</si>
  <si>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</si>
  <si>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</si>
  <si>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</si>
  <si>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</si>
  <si>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</si>
  <si>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</si>
  <si>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</si>
  <si>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</si>
  <si>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</si>
  <si>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</si>
  <si>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</si>
  <si>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</si>
  <si>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</si>
  <si>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</si>
  <si>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</si>
  <si>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</si>
  <si>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</si>
  <si>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</si>
  <si>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</si>
  <si>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</si>
  <si>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</si>
  <si>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</si>
  <si>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</si>
  <si>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</si>
  <si>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</si>
  <si>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</si>
  <si>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</si>
  <si>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</si>
  <si>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</si>
  <si>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</si>
  <si>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</si>
  <si>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</si>
  <si>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</si>
  <si>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</si>
  <si>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</si>
  <si>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</si>
  <si>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</si>
  <si>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</si>
  <si>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</si>
  <si>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</si>
  <si>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</si>
  <si>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</si>
  <si>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</si>
  <si>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</si>
  <si>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</si>
  <si>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</si>
  <si>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</si>
  <si>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</si>
  <si>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</si>
  <si>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</si>
  <si>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</si>
  <si>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</si>
  <si>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</si>
  <si>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</si>
  <si>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</si>
  <si>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</si>
  <si>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</si>
  <si>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</si>
  <si>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</si>
  <si>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</si>
  <si>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</si>
  <si>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</si>
  <si>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</si>
  <si>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</si>
  <si>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</si>
  <si>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</si>
  <si>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</si>
  <si>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</si>
  <si>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</si>
  <si>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</si>
  <si>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</si>
  <si>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</si>
  <si>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</si>
  <si>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</si>
  <si>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</si>
  <si>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</si>
  <si>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</si>
  <si>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</si>
  <si>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</si>
  <si>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</si>
  <si>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</si>
  <si>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</si>
  <si>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</si>
  <si>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</si>
  <si>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</si>
  <si>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</si>
  <si>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</si>
  <si>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</si>
  <si>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</si>
  <si>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</si>
  <si>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</si>
  <si>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</si>
  <si>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</si>
  <si>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</si>
  <si>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</si>
  <si>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</si>
  <si>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</si>
  <si>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</si>
  <si>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</si>
  <si>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</si>
  <si>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</si>
  <si>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</si>
  <si>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</si>
  <si>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</si>
  <si>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</si>
  <si>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</si>
  <si>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</si>
  <si>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</si>
  <si>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</si>
  <si>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</si>
  <si>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</si>
  <si>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</si>
  <si>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</si>
  <si>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</si>
  <si>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</si>
  <si>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</si>
  <si>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</si>
  <si>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</si>
  <si>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</si>
  <si>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</si>
  <si>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</si>
  <si>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</si>
  <si>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</si>
  <si>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</si>
  <si>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</si>
  <si>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</si>
  <si>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</si>
  <si>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</si>
  <si>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</si>
  <si>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</si>
  <si>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</si>
  <si>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</si>
  <si>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</si>
  <si>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</si>
  <si>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</si>
  <si>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</si>
  <si>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</si>
  <si>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</si>
  <si>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</si>
  <si>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</si>
  <si>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</si>
  <si>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</si>
  <si>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</si>
  <si>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</si>
  <si>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</si>
  <si>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</si>
  <si>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</si>
  <si>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</si>
  <si>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</si>
  <si>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</si>
  <si>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</si>
  <si>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</si>
  <si>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</si>
  <si>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</si>
  <si>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</si>
  <si>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</si>
  <si>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</si>
  <si>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</si>
  <si>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</si>
  <si>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</si>
  <si>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</si>
  <si>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</si>
  <si>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</si>
  <si>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</si>
  <si>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</si>
  <si>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</si>
  <si>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</si>
  <si>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</si>
  <si>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</si>
  <si>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</si>
  <si>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</si>
  <si>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</si>
  <si>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</si>
  <si>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</si>
  <si>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</si>
  <si>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</si>
  <si>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</si>
  <si>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</si>
  <si>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</si>
  <si>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</si>
  <si>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</si>
  <si>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</si>
  <si>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</si>
  <si>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</si>
  <si>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</si>
  <si>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</si>
  <si>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</si>
  <si>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</si>
  <si>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</si>
  <si>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</si>
  <si>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</si>
  <si>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</si>
  <si>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</si>
  <si>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</si>
  <si>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</si>
  <si>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</si>
  <si>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</si>
  <si>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</si>
  <si>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</si>
  <si>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</si>
  <si>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</si>
  <si>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</si>
  <si>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</si>
  <si>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</si>
  <si>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</si>
  <si>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</si>
  <si>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</si>
  <si>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</si>
  <si>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</si>
  <si>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</si>
  <si>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</si>
  <si>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</si>
  <si>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</si>
  <si>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</si>
  <si>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</si>
  <si>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</si>
  <si>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</si>
  <si>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</si>
  <si>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</si>
  <si>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</si>
  <si>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</si>
  <si>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</si>
  <si>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</si>
  <si>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</si>
  <si>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</si>
  <si>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</si>
  <si>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</si>
  <si>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</si>
  <si>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</si>
  <si>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</si>
  <si>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</si>
  <si>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</si>
  <si>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</si>
  <si>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</si>
  <si>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</si>
  <si>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</si>
  <si>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</si>
  <si>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</si>
  <si>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</si>
  <si>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</si>
  <si>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</si>
  <si>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</si>
  <si>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</si>
  <si>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</si>
  <si>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</si>
  <si>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</si>
  <si>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</si>
  <si>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</si>
  <si>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</si>
  <si>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</si>
  <si>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</si>
  <si>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</si>
  <si>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</si>
  <si>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</si>
  <si>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</si>
  <si>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</si>
  <si>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</si>
  <si>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</si>
  <si>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</si>
  <si>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</si>
  <si>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</si>
  <si>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</si>
  <si>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</si>
  <si>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</si>
  <si>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</si>
  <si>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</si>
  <si>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</si>
  <si>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</si>
  <si>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</si>
  <si>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</si>
  <si>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</si>
  <si>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</si>
  <si>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</si>
  <si>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</si>
  <si>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</si>
  <si>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</si>
  <si>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</si>
  <si>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</si>
  <si>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</si>
  <si>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</si>
  <si>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</si>
  <si>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</si>
  <si>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</si>
  <si>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</si>
  <si>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</si>
  <si>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</si>
  <si>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</si>
  <si>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</si>
  <si>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</si>
  <si>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</si>
  <si>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</si>
  <si>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</si>
  <si>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</si>
  <si>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</si>
  <si>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</si>
  <si>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</si>
  <si>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</si>
  <si>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</si>
  <si>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</si>
  <si>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</si>
  <si>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</si>
  <si>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</si>
  <si>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</si>
  <si>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</si>
  <si>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</si>
  <si>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</si>
  <si>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</si>
  <si>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</si>
  <si>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</si>
  <si>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</si>
  <si>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</si>
  <si>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</si>
  <si>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</si>
  <si>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</si>
  <si>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</si>
  <si>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</si>
  <si>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</si>
  <si>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</si>
  <si>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</si>
  <si>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</si>
  <si>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</si>
  <si>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</si>
  <si>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</si>
  <si>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</si>
  <si>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</si>
  <si>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</si>
  <si>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</si>
  <si>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</si>
  <si>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</si>
  <si>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</si>
  <si>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</si>
  <si>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</si>
  <si>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</si>
  <si>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</si>
  <si>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</si>
  <si>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</si>
  <si>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</si>
  <si>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</si>
  <si>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</si>
  <si>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</si>
  <si>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</si>
  <si>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</si>
  <si>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</si>
  <si>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</si>
  <si>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</si>
  <si>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</si>
  <si>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</si>
  <si>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</si>
  <si>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</si>
  <si>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</si>
  <si>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</si>
  <si>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</si>
  <si>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</si>
  <si>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</si>
  <si>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</si>
  <si>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</si>
  <si>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</si>
  <si>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</si>
  <si>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</si>
  <si>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</si>
  <si>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</si>
  <si>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</si>
  <si>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</si>
  <si>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</si>
  <si>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</si>
  <si>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</si>
  <si>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</si>
  <si>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</si>
  <si>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</si>
  <si>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</si>
  <si>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</si>
  <si>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</si>
  <si>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</si>
  <si>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</si>
  <si>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</si>
  <si>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</si>
  <si>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</si>
  <si>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</si>
  <si>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</si>
  <si>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</si>
  <si>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</si>
  <si>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</si>
  <si>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</si>
  <si>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</si>
  <si>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</si>
  <si>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</si>
  <si>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</si>
  <si>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</si>
  <si>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</si>
  <si>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</si>
  <si>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</si>
  <si>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</si>
  <si>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</si>
  <si>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</si>
  <si>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</si>
  <si>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</si>
  <si>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</si>
  <si>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</si>
  <si>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</si>
  <si>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</si>
  <si>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</si>
  <si>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</si>
  <si>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</si>
  <si>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</si>
  <si>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</si>
  <si>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</si>
  <si>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</si>
  <si>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</si>
  <si>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</si>
  <si>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</si>
  <si>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</si>
  <si>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</si>
  <si>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</si>
  <si>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</si>
  <si>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</si>
  <si>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</si>
  <si>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</si>
  <si>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</si>
  <si>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</si>
  <si>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</si>
  <si>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</si>
  <si>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</si>
  <si>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</si>
  <si>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</si>
  <si>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</si>
  <si>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</si>
  <si>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</si>
  <si>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</si>
  <si>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</si>
  <si>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</si>
  <si>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</si>
  <si>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</si>
  <si>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</si>
  <si>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</si>
  <si>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</si>
  <si>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</si>
  <si>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</si>
  <si>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</si>
  <si>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</si>
  <si>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</si>
  <si>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</si>
  <si>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</si>
  <si>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</si>
  <si>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</si>
  <si>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</si>
  <si>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</si>
  <si>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</si>
  <si>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</si>
  <si>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</si>
  <si>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</si>
  <si>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</si>
  <si>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</si>
  <si>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</si>
  <si>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</si>
  <si>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</si>
  <si>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</si>
  <si>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</si>
  <si>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</si>
  <si>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</si>
  <si>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</si>
  <si>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</si>
  <si>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</si>
  <si>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</si>
  <si>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</si>
  <si>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</si>
  <si>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</si>
  <si>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</si>
  <si>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</si>
  <si>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</si>
  <si>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</si>
  <si>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</si>
  <si>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</si>
  <si>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</si>
  <si>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</si>
  <si>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</si>
  <si>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</si>
  <si>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</si>
  <si>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</si>
  <si>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</si>
  <si>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</si>
  <si>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</si>
  <si>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</si>
  <si>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</si>
  <si>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</si>
  <si>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</si>
  <si>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</si>
  <si>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</si>
  <si>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</si>
  <si>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</si>
  <si>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</si>
  <si>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</si>
  <si>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</si>
  <si>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</si>
  <si>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</si>
  <si>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</si>
  <si>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</si>
  <si>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</si>
  <si>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</si>
  <si>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</si>
  <si>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</si>
  <si>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</si>
  <si>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</si>
  <si>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</si>
  <si>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</si>
  <si>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</si>
  <si>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</si>
  <si>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</si>
  <si>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</si>
  <si>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</si>
  <si>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</si>
  <si>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</si>
  <si>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</si>
  <si>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</si>
  <si>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</si>
  <si>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</si>
  <si>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</si>
  <si>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</si>
  <si>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</si>
  <si>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</si>
  <si>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</si>
  <si>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</si>
  <si>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</si>
  <si>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</si>
  <si>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</si>
  <si>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</si>
  <si>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</si>
  <si>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</si>
  <si>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</si>
  <si>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</si>
  <si>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</si>
  <si>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</si>
  <si>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</si>
  <si>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</si>
  <si>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</si>
  <si>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</si>
  <si>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</si>
  <si>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</si>
  <si>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</si>
  <si>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</si>
  <si>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</si>
  <si>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</si>
  <si>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</si>
  <si>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</si>
  <si>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</si>
  <si>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</si>
  <si>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</si>
  <si>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</si>
  <si>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</si>
  <si>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</si>
  <si>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</si>
  <si>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</si>
  <si>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</si>
  <si>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</si>
  <si>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</si>
  <si>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</si>
  <si>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</si>
  <si>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</si>
  <si>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</si>
  <si>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</si>
  <si>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</si>
  <si>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</si>
  <si>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</si>
  <si>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</si>
  <si>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</si>
  <si>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</si>
  <si>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</si>
  <si>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</si>
  <si>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</si>
  <si>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</si>
  <si>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</si>
  <si>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</si>
  <si>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</si>
  <si>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</si>
  <si>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</si>
  <si>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</si>
  <si>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</si>
  <si>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</si>
  <si>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</si>
  <si>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</si>
  <si>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</si>
  <si>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</si>
  <si>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</si>
  <si>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</si>
  <si>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</si>
  <si>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</si>
  <si>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</si>
  <si>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</si>
  <si>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</si>
  <si>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</si>
  <si>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</si>
  <si>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</si>
  <si>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</si>
  <si>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</si>
  <si>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</si>
  <si>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</si>
  <si>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</si>
  <si>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</si>
  <si>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</si>
  <si>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</si>
  <si>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</si>
  <si>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</si>
  <si>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</si>
  <si>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</si>
  <si>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</si>
  <si>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</si>
  <si>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</si>
  <si>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</si>
  <si>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</si>
  <si>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</si>
  <si>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</si>
  <si>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</si>
  <si>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</si>
  <si>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</si>
  <si>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</si>
  <si>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</si>
  <si>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</si>
  <si>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</si>
  <si>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</si>
  <si>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</si>
  <si>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</si>
  <si>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</si>
  <si>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</si>
  <si>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</si>
  <si>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</si>
  <si>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</si>
  <si>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</si>
  <si>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</si>
  <si>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</si>
  <si>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</si>
  <si>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</si>
  <si>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</si>
  <si>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</si>
  <si>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</si>
  <si>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</si>
  <si>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</si>
  <si>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</si>
  <si>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</si>
  <si>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</si>
  <si>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</si>
  <si>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</si>
  <si>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</si>
  <si>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</si>
  <si>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</si>
  <si>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</si>
  <si>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</si>
  <si>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</si>
  <si>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</si>
  <si>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</si>
  <si>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</si>
  <si>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</si>
  <si>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</si>
  <si>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</si>
  <si>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</si>
  <si>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</si>
  <si>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</si>
  <si>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</si>
  <si>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</si>
  <si>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</si>
  <si>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</si>
  <si>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</si>
  <si>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</si>
  <si>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</si>
  <si>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</si>
  <si>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</si>
  <si>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</si>
  <si>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</si>
  <si>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</si>
  <si>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</si>
  <si>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</si>
  <si>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</si>
  <si>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</si>
  <si>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</si>
  <si>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</si>
  <si>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</si>
  <si>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</si>
  <si>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</si>
  <si>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</si>
  <si>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</si>
  <si>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</si>
  <si>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</si>
  <si>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</si>
  <si>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</si>
  <si>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</si>
  <si>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</si>
  <si>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</si>
  <si>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</si>
  <si>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</si>
  <si>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</si>
  <si>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</si>
  <si>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</si>
  <si>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</si>
  <si>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</si>
  <si>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</si>
  <si>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</si>
  <si>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</si>
  <si>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</si>
  <si>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</si>
  <si>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</si>
  <si>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</si>
  <si>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</si>
  <si>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</si>
  <si>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</si>
  <si>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</si>
  <si>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</si>
  <si>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</si>
  <si>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</si>
  <si>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</si>
  <si>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</si>
  <si>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</si>
  <si>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</si>
  <si>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</si>
  <si>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</si>
  <si>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</si>
  <si>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</si>
  <si>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</si>
  <si>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</si>
  <si>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</si>
  <si>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</si>
  <si>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</si>
  <si>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</si>
  <si>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</si>
  <si>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</si>
  <si>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</si>
  <si>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</si>
  <si>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</si>
  <si>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</si>
  <si>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</si>
  <si>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</si>
  <si>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</si>
  <si>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</si>
  <si>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</si>
  <si>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</si>
  <si>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</si>
  <si>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</si>
  <si>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</si>
  <si>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</si>
  <si>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</si>
  <si>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</si>
  <si>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</si>
  <si>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</si>
  <si>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</si>
  <si>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</si>
  <si>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</si>
  <si>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</si>
  <si>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</si>
  <si>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</si>
  <si>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</si>
  <si>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</si>
  <si>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</si>
  <si>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</si>
  <si>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</si>
  <si>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</si>
  <si>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</si>
  <si>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</si>
  <si>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</si>
  <si>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</si>
  <si>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</si>
  <si>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</si>
  <si>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</si>
  <si>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</si>
  <si>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</si>
  <si>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</si>
  <si>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</si>
  <si>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</si>
  <si>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</si>
  <si>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</si>
  <si>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</si>
  <si>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</si>
  <si>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</si>
  <si>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</si>
  <si>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</si>
  <si>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</si>
  <si>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</si>
  <si>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</si>
  <si>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</si>
  <si>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</si>
  <si>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</si>
  <si>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</si>
  <si>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</si>
  <si>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</si>
  <si>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</si>
  <si>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</si>
  <si>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</si>
  <si>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</si>
  <si>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</si>
  <si>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</si>
  <si>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</si>
  <si>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</si>
  <si>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</si>
  <si>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</si>
  <si>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</si>
  <si>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</si>
  <si>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</si>
  <si>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</si>
  <si>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</si>
  <si>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</si>
  <si>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</si>
  <si>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</si>
  <si>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</si>
  <si>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</si>
  <si>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</si>
  <si>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</si>
  <si>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</si>
  <si>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</si>
  <si>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</si>
  <si>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</si>
  <si>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</si>
  <si>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</si>
  <si>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</si>
  <si>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</si>
  <si>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</si>
  <si>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</si>
  <si>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</si>
  <si>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</si>
  <si>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</si>
  <si>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</si>
  <si>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</si>
  <si>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</si>
  <si>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</si>
  <si>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</si>
  <si>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</si>
  <si>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</si>
  <si>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</si>
  <si>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</si>
  <si>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</si>
  <si>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</si>
  <si>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</si>
  <si>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</si>
  <si>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</si>
  <si>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</si>
  <si>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</si>
  <si>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</si>
  <si>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</si>
  <si>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</si>
  <si>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</si>
  <si>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</si>
  <si>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</si>
  <si>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</si>
  <si>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</si>
  <si>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</si>
  <si>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</si>
  <si>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</si>
  <si>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</si>
  <si>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</si>
  <si>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</si>
  <si>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</si>
  <si>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</si>
  <si>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</si>
  <si>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</si>
  <si>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</si>
  <si>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</si>
  <si>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</si>
  <si>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</si>
  <si>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</si>
  <si>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</si>
  <si>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</si>
  <si>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</si>
  <si>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</si>
  <si>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</si>
  <si>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</si>
  <si>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</si>
  <si>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</si>
  <si>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</si>
  <si>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</si>
  <si>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</si>
  <si>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</si>
  <si>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</si>
  <si>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</si>
  <si>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</si>
  <si>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</si>
  <si>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</si>
  <si>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</si>
  <si>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</si>
  <si>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</si>
  <si>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</si>
  <si>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</si>
  <si>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</si>
  <si>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</si>
  <si>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</si>
  <si>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</si>
  <si>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</si>
  <si>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</si>
  <si>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</si>
  <si>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</si>
  <si>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</si>
  <si>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</si>
  <si>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</si>
  <si>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</si>
  <si>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</si>
  <si>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</si>
  <si>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</si>
  <si>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</si>
  <si>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</si>
  <si>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</si>
  <si>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</si>
  <si>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</si>
  <si>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</si>
  <si>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</si>
  <si>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</si>
  <si>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</si>
  <si>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</si>
  <si>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</si>
  <si>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</si>
  <si>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</si>
  <si>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</si>
  <si>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</si>
  <si>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</si>
  <si>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</si>
  <si>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</si>
  <si>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</si>
  <si>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</si>
  <si>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</si>
  <si>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</si>
  <si>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</si>
  <si>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</si>
  <si>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</si>
  <si>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</si>
  <si>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</si>
  <si>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</si>
  <si>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</si>
  <si>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</si>
  <si>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</si>
  <si>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</si>
  <si>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</si>
  <si>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</si>
  <si>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</si>
  <si>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</si>
  <si>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</si>
  <si>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</si>
  <si>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</si>
  <si>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</si>
  <si>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</si>
  <si>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</si>
  <si>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</si>
  <si>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</si>
  <si>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</si>
  <si>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</si>
  <si>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</si>
  <si>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</si>
  <si>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</si>
  <si>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</si>
  <si>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</si>
  <si>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</si>
  <si>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</si>
  <si>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</si>
  <si>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</si>
  <si>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</si>
  <si>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</si>
  <si>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</si>
  <si>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</si>
  <si>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</si>
  <si>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</si>
  <si>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</si>
  <si>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</si>
  <si>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</si>
  <si>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</si>
  <si>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</si>
  <si>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</si>
  <si>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</si>
  <si>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</si>
  <si>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</si>
  <si>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</si>
  <si>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</si>
  <si>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</si>
  <si>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</si>
  <si>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</si>
  <si>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</si>
  <si>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</si>
  <si>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</si>
  <si>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</si>
  <si>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</si>
  <si>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</si>
  <si>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</si>
  <si>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</si>
  <si>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</si>
  <si>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</si>
  <si>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</si>
  <si>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</si>
  <si>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</si>
  <si>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</si>
  <si>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</si>
  <si>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</si>
  <si>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</si>
  <si>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</si>
  <si>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</si>
  <si>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</si>
  <si>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</si>
  <si>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</si>
  <si>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</si>
  <si>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</si>
  <si>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</si>
  <si>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</si>
  <si>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</si>
  <si>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</si>
  <si>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</si>
  <si>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</si>
  <si>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</si>
  <si>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</si>
  <si>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</si>
  <si>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</si>
  <si>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</si>
  <si>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</si>
  <si>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</si>
  <si>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</si>
  <si>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</si>
  <si>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</si>
  <si>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</si>
  <si>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</si>
  <si>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</si>
  <si>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</si>
  <si>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</si>
  <si>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</si>
  <si>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</si>
  <si>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</si>
  <si>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</si>
  <si>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</si>
  <si>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</si>
  <si>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</si>
  <si>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</si>
  <si>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</si>
  <si>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</si>
  <si>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</si>
  <si>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</si>
  <si>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</si>
  <si>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</si>
  <si>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</si>
  <si>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</si>
  <si>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</si>
  <si>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</si>
  <si>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</si>
  <si>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</si>
  <si>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</si>
  <si>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</si>
  <si>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</si>
  <si>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</si>
  <si>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</si>
  <si>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</si>
  <si>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</si>
  <si>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</si>
  <si>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</si>
  <si>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</si>
  <si>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</si>
  <si>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</si>
  <si>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</si>
  <si>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</si>
  <si>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</si>
  <si>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</si>
  <si>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</si>
  <si>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</si>
  <si>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</si>
  <si>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</si>
  <si>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</si>
  <si>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</si>
  <si>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</si>
  <si>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</si>
  <si>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</si>
  <si>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</si>
  <si>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</si>
  <si>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</si>
  <si>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</si>
  <si>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</si>
  <si>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</si>
  <si>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</si>
  <si>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</si>
  <si>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</si>
  <si>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</si>
  <si>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</si>
  <si>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</si>
  <si>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</si>
  <si>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</si>
  <si>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</si>
  <si>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</si>
  <si>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</si>
  <si>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</si>
  <si>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</si>
  <si>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</si>
  <si>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</si>
  <si>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</si>
  <si>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</si>
  <si>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</si>
  <si>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</si>
  <si>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</si>
  <si>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</si>
  <si>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</si>
  <si>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</si>
  <si>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</si>
  <si>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</si>
  <si>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</si>
  <si>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</si>
  <si>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</si>
  <si>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</si>
  <si>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</si>
  <si>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</si>
  <si>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</si>
  <si>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</si>
  <si>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</si>
  <si>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</si>
  <si>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</si>
  <si>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</si>
  <si>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</si>
  <si>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</si>
  <si>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</si>
  <si>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</si>
  <si>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</si>
  <si>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</si>
  <si>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</si>
  <si>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</si>
  <si>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</si>
  <si>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</si>
  <si>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</si>
  <si>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</si>
  <si>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</si>
  <si>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</si>
  <si>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</si>
  <si>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</si>
  <si>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</si>
  <si>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</si>
  <si>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</si>
  <si>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</si>
  <si>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</si>
  <si>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</si>
  <si>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</si>
  <si>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</si>
  <si>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</si>
  <si>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</si>
  <si>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</si>
  <si>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</si>
  <si>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</si>
  <si>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</si>
  <si>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</si>
  <si>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</si>
  <si>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</si>
  <si>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</si>
  <si>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</si>
  <si>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</si>
  <si>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</si>
  <si>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</si>
  <si>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</si>
  <si>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</si>
  <si>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</si>
  <si>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</si>
  <si>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</si>
  <si>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</si>
  <si>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</si>
  <si>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</si>
  <si>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</si>
  <si>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</si>
  <si>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</si>
  <si>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</si>
  <si>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</si>
  <si>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</si>
  <si>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</si>
  <si>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</si>
  <si>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</si>
  <si>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</si>
  <si>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</si>
  <si>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</si>
  <si>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</si>
  <si>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</si>
  <si>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</si>
  <si>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</si>
  <si>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</si>
  <si>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</si>
  <si>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</si>
  <si>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</si>
  <si>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</si>
  <si>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</si>
  <si>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</si>
  <si>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</si>
  <si>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</si>
  <si>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</si>
  <si>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</si>
  <si>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</si>
  <si>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</si>
  <si>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</si>
  <si>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</si>
  <si>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</si>
  <si>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</si>
  <si>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</si>
  <si>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</si>
  <si>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</si>
  <si>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</si>
  <si>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</si>
  <si>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</si>
  <si>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</si>
  <si>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</si>
  <si>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</si>
  <si>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</si>
  <si>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</si>
  <si>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</si>
  <si>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</si>
  <si>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</si>
  <si>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</si>
  <si>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</si>
  <si>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</si>
  <si>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</si>
  <si>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</si>
  <si>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</si>
  <si>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</si>
  <si>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</si>
  <si>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</si>
  <si>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</si>
  <si>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</si>
  <si>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</si>
  <si>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</si>
  <si>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</si>
  <si>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</si>
  <si>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</si>
  <si>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</si>
  <si>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</si>
  <si>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</si>
  <si>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</si>
  <si>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</si>
  <si>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</si>
  <si>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</si>
  <si>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</si>
  <si>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</si>
  <si>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</si>
  <si>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</si>
  <si>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</si>
  <si>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</si>
  <si>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</si>
  <si>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</si>
  <si>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</si>
  <si>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</si>
  <si>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</si>
  <si>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</si>
  <si>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</si>
  <si>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</si>
  <si>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</si>
  <si>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</si>
  <si>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</si>
  <si>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</si>
  <si>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</si>
  <si>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</si>
  <si>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</si>
  <si>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</si>
  <si>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</si>
  <si>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</si>
  <si>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</si>
  <si>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</si>
  <si>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</si>
  <si>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</si>
  <si>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</si>
  <si>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</si>
  <si>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</si>
  <si>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</si>
  <si>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</si>
  <si>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</si>
  <si>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</si>
  <si>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</si>
  <si>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</si>
  <si>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</si>
  <si>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</si>
  <si>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</si>
  <si>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</si>
  <si>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</si>
  <si>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</si>
  <si>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</si>
  <si>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</si>
  <si>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</si>
  <si>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</si>
  <si>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</si>
  <si>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</si>
  <si>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</si>
  <si>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</si>
  <si>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</si>
  <si>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</si>
  <si>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</si>
  <si>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</si>
  <si>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</si>
  <si>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</si>
  <si>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</si>
  <si>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</si>
  <si>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</si>
  <si>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</si>
  <si>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</si>
  <si>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</si>
  <si>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</si>
  <si>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</si>
  <si>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</si>
  <si>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</si>
  <si>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</si>
  <si>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</si>
  <si>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</si>
  <si>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</si>
  <si>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</si>
  <si>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</si>
  <si>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</si>
  <si>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</si>
  <si>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</si>
  <si>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</si>
  <si>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</si>
  <si>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</si>
  <si>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</si>
  <si>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</si>
  <si>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</si>
  <si>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</si>
  <si>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</si>
  <si>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</si>
  <si>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</si>
  <si>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</si>
  <si>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</si>
  <si>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</si>
  <si>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</si>
  <si>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</si>
  <si>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</si>
  <si>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</si>
  <si>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</si>
  <si>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</si>
  <si>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</si>
  <si>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</si>
  <si>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</si>
  <si>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</si>
  <si>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</si>
  <si>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</si>
  <si>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</si>
  <si>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</si>
  <si>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</si>
  <si>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</si>
  <si>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</si>
  <si>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</si>
  <si>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</si>
  <si>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</si>
  <si>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</si>
  <si>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</si>
  <si>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</si>
  <si>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</si>
  <si>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</si>
  <si>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</si>
  <si>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</si>
  <si>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</si>
  <si>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</si>
  <si>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</si>
  <si>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</si>
  <si>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</si>
  <si>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</si>
  <si>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</si>
  <si>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</si>
  <si>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</si>
  <si>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</si>
  <si>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</si>
  <si>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</si>
  <si>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</si>
  <si>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</si>
  <si>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</si>
  <si>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</si>
  <si>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</si>
  <si>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</si>
  <si>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</si>
  <si>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</si>
  <si>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</si>
  <si>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</si>
  <si>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</si>
  <si>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</si>
  <si>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</si>
  <si>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</si>
  <si>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</si>
  <si>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</si>
  <si>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</si>
  <si>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</si>
  <si>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</si>
  <si>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</si>
  <si>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</si>
  <si>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</si>
  <si>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</si>
  <si>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</si>
  <si>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</si>
  <si>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</si>
  <si>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</si>
  <si>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</si>
  <si>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</si>
  <si>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</si>
  <si>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</si>
  <si>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</si>
  <si>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</si>
  <si>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</si>
  <si>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</si>
  <si>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</si>
  <si>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</si>
  <si>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</si>
  <si>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</si>
  <si>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</si>
  <si>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</si>
  <si>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</si>
  <si>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</si>
  <si>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</si>
  <si>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</si>
  <si>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</si>
  <si>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</si>
  <si>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</si>
  <si>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</si>
  <si>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</si>
  <si>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</si>
  <si>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</si>
  <si>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</si>
  <si>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</si>
  <si>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</si>
  <si>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</si>
  <si>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</si>
  <si>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</si>
  <si>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</si>
  <si>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</si>
  <si>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</si>
  <si>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</si>
  <si>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</si>
  <si>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</si>
  <si>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</si>
  <si>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</si>
  <si>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</si>
  <si>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</si>
  <si>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</si>
  <si>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</si>
  <si>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</si>
  <si>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</si>
  <si>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</si>
  <si>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</si>
  <si>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</si>
  <si>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</si>
  <si>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</si>
  <si>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</si>
  <si>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</si>
  <si>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</si>
  <si>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</si>
  <si>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</si>
  <si>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</si>
  <si>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</si>
  <si>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</si>
  <si>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</si>
  <si>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</si>
  <si>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</si>
  <si>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</si>
  <si>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</si>
  <si>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</si>
  <si>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</si>
  <si>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</si>
  <si>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</si>
  <si>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</si>
  <si>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</si>
  <si>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</si>
  <si>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</si>
  <si>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</si>
  <si>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</si>
  <si>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</si>
  <si>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</si>
  <si>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</si>
  <si>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</si>
  <si>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</si>
  <si>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</si>
  <si>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</si>
  <si>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</si>
  <si>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</si>
  <si>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</si>
  <si>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</si>
  <si>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</si>
  <si>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</si>
  <si>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</si>
  <si>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</si>
  <si>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</si>
  <si>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</si>
  <si>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</si>
  <si>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</si>
  <si>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</si>
  <si>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</si>
  <si>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</si>
  <si>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</si>
  <si>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</si>
  <si>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</si>
  <si>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</si>
  <si>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</si>
  <si>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</si>
  <si>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</si>
  <si>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</si>
  <si>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</si>
  <si>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</si>
  <si>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</si>
  <si>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</si>
  <si>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</si>
  <si>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</si>
  <si>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</si>
  <si>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</si>
  <si>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</si>
  <si>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</si>
  <si>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</si>
  <si>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</si>
  <si>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</si>
  <si>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</si>
  <si>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</si>
  <si>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</si>
  <si>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</si>
  <si>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</si>
  <si>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</si>
  <si>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</si>
  <si>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</si>
  <si>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</si>
  <si>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</si>
  <si>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</si>
  <si>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</si>
  <si>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</si>
  <si>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</si>
  <si>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</si>
  <si>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</si>
  <si>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</si>
  <si>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</si>
  <si>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</si>
  <si>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</si>
  <si>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</si>
  <si>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</si>
  <si>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</si>
  <si>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</si>
  <si>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</si>
  <si>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</si>
  <si>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</si>
  <si>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</si>
  <si>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</si>
  <si>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</si>
  <si>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</si>
  <si>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</si>
  <si>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</si>
  <si>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</si>
  <si>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</si>
  <si>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</si>
  <si>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</si>
  <si>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</si>
  <si>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</si>
  <si>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</si>
  <si>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</si>
  <si>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</si>
  <si>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</si>
  <si>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</si>
  <si>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</si>
  <si>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</si>
  <si>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</si>
  <si>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</si>
  <si>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</si>
  <si>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</si>
  <si>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</si>
  <si>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</si>
  <si>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</si>
  <si>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</si>
  <si>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</si>
  <si>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</si>
  <si>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</si>
  <si>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</si>
  <si>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</si>
  <si>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</si>
  <si>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</si>
  <si>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</si>
  <si>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</si>
  <si>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</si>
  <si>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</si>
  <si>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</si>
  <si>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</si>
  <si>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</si>
  <si>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</si>
  <si>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</si>
  <si>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</si>
  <si>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</si>
  <si>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</si>
  <si>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</si>
  <si>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</si>
  <si>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</si>
  <si>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</si>
  <si>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</si>
  <si>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</si>
  <si>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</si>
  <si>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</si>
  <si>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</si>
  <si>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</si>
  <si>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</si>
  <si>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</si>
  <si>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</si>
  <si>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</si>
  <si>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</si>
  <si>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</si>
  <si>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</si>
  <si>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</si>
  <si>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</si>
  <si>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</si>
  <si>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</si>
  <si>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</si>
  <si>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</si>
  <si>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</si>
  <si>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</si>
  <si>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</si>
  <si>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</si>
  <si>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</si>
  <si>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</si>
  <si>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</si>
  <si>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</si>
  <si>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</si>
  <si>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</si>
  <si>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</si>
  <si>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</si>
  <si>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</si>
  <si>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</si>
  <si>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</si>
  <si>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</si>
  <si>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</si>
  <si>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</si>
  <si>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</si>
  <si>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</si>
  <si>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</si>
  <si>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</si>
  <si>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</si>
  <si>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</si>
  <si>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</si>
  <si>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</si>
  <si>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</si>
  <si>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</si>
  <si>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</si>
  <si>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</si>
  <si>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</si>
  <si>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</si>
  <si>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</si>
  <si>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</si>
  <si>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</si>
  <si>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</si>
  <si>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</si>
  <si>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</si>
  <si>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</si>
  <si>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</si>
  <si>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</si>
  <si>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</si>
  <si>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</si>
  <si>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</si>
  <si>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</si>
  <si>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</si>
  <si>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</si>
  <si>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</si>
  <si>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</si>
  <si>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</si>
  <si>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</si>
  <si>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</si>
  <si>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</si>
  <si>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</si>
  <si>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</si>
  <si>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</si>
  <si>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</si>
  <si>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</si>
  <si>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</si>
  <si>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</si>
  <si>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</si>
  <si>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</si>
  <si>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</si>
  <si>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</si>
  <si>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</si>
  <si>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</si>
  <si>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</si>
  <si>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</si>
  <si>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</si>
  <si>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</si>
  <si>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</si>
  <si>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</si>
  <si>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</si>
  <si>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</si>
  <si>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</si>
  <si>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</si>
  <si>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</si>
  <si>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</si>
  <si>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</si>
  <si>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</si>
  <si>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</si>
  <si>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</si>
  <si>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</si>
  <si>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</si>
  <si>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</si>
  <si>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</si>
  <si>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</si>
  <si>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</si>
  <si>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</si>
  <si>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</si>
  <si>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</si>
  <si>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</si>
  <si>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</si>
  <si>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</si>
  <si>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</si>
  <si>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</si>
  <si>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</si>
  <si>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</si>
  <si>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</si>
  <si>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</si>
  <si>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</si>
  <si>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</si>
  <si>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</si>
  <si>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</si>
  <si>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</si>
  <si>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</si>
  <si>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</si>
  <si>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</si>
  <si>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</si>
  <si>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</si>
  <si>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</si>
  <si>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</si>
  <si>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</si>
  <si>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</si>
  <si>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</si>
  <si>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</si>
  <si>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</si>
  <si>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</si>
  <si>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</si>
  <si>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</si>
  <si>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</si>
  <si>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</si>
  <si>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</si>
  <si>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</si>
  <si>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</si>
  <si>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</si>
  <si>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</si>
  <si>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</si>
  <si>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</si>
  <si>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</si>
  <si>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</si>
  <si>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</si>
  <si>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</si>
  <si>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</si>
  <si>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</si>
  <si>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</si>
  <si>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</si>
  <si>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</si>
  <si>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</si>
  <si>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</si>
  <si>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</si>
  <si>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</si>
  <si>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</si>
  <si>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</si>
  <si>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</si>
  <si>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</si>
  <si>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</si>
  <si>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</si>
  <si>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</si>
  <si>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</si>
  <si>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</si>
  <si>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</si>
  <si>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</si>
  <si>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</si>
  <si>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</si>
  <si>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</si>
  <si>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</si>
  <si>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</si>
  <si>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</si>
  <si>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</si>
  <si>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</si>
  <si>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</si>
  <si>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</si>
  <si>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</si>
  <si>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</si>
  <si>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</si>
  <si>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</si>
  <si>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</si>
  <si>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</si>
  <si>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</si>
  <si>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</si>
  <si>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</si>
  <si>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</si>
  <si>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</si>
  <si>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</si>
  <si>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</si>
  <si>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</si>
  <si>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</si>
  <si>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</si>
  <si>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</si>
  <si>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</si>
  <si>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</si>
  <si>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</si>
  <si>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</si>
  <si>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</si>
  <si>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</si>
  <si>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</si>
  <si>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</si>
  <si>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</si>
  <si>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</si>
  <si>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</si>
  <si>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</si>
  <si>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</si>
  <si>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</si>
  <si>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</si>
  <si>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</si>
  <si>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</si>
  <si>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</si>
  <si>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</si>
  <si>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</si>
  <si>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</si>
  <si>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</si>
  <si>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</si>
  <si>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</si>
  <si>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</si>
  <si>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</si>
  <si>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</si>
  <si>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</si>
  <si>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</si>
  <si>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</si>
  <si>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</si>
  <si>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</si>
  <si>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</si>
  <si>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</si>
  <si>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</si>
  <si>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</si>
  <si>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</si>
  <si>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</si>
  <si>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</si>
  <si>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</si>
  <si>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</si>
  <si>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</si>
  <si>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</si>
  <si>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</si>
  <si>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</si>
  <si>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</si>
  <si>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</si>
  <si>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</si>
  <si>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</si>
  <si>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</si>
  <si>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</si>
  <si>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</si>
  <si>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</si>
  <si>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</si>
  <si>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</si>
  <si>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</si>
  <si>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</si>
  <si>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</si>
  <si>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</si>
  <si>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</si>
  <si>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</si>
  <si>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</si>
  <si>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</si>
  <si>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</si>
  <si>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</si>
  <si>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</si>
  <si>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</si>
  <si>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</si>
  <si>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</si>
  <si>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</si>
  <si>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</si>
  <si>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</si>
  <si>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</si>
  <si>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</si>
  <si>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</si>
  <si>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</si>
  <si>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</si>
  <si>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</si>
  <si>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</si>
  <si>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</si>
  <si>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</si>
  <si>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</si>
  <si>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</si>
  <si>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</si>
  <si>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</si>
  <si>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</si>
  <si>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</si>
  <si>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</si>
  <si>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</si>
  <si>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</si>
  <si>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</si>
  <si>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</si>
  <si>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</si>
  <si>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</si>
  <si>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</si>
  <si>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</si>
  <si>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</si>
  <si>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</si>
  <si>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</si>
  <si>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</si>
  <si>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</si>
  <si>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</si>
  <si>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</si>
  <si>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</si>
  <si>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</si>
  <si>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</si>
  <si>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</si>
  <si>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</si>
  <si>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</si>
  <si>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</si>
  <si>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</si>
  <si>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</si>
  <si>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</si>
  <si>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</si>
  <si>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</si>
  <si>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</si>
  <si>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</si>
  <si>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</si>
  <si>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</si>
  <si>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</si>
  <si>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</si>
  <si>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</si>
  <si>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</si>
  <si>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</si>
  <si>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</si>
  <si>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</si>
  <si>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</si>
  <si>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</si>
  <si>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</si>
  <si>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</si>
  <si>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</si>
  <si>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</si>
  <si>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</si>
  <si>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</si>
  <si>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</si>
  <si>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</si>
  <si>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</si>
  <si>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</si>
  <si>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</si>
  <si>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</si>
  <si>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</si>
  <si>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</si>
  <si>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</si>
  <si>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</si>
  <si>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</si>
  <si>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</si>
  <si>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</si>
  <si>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</si>
  <si>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</si>
  <si>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</si>
  <si>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</si>
  <si>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</si>
  <si>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</si>
  <si>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</si>
  <si>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</si>
  <si>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</si>
  <si>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</si>
  <si>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</si>
  <si>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</si>
  <si>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</si>
  <si>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</si>
  <si>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</si>
  <si>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</si>
  <si>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</si>
  <si>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</si>
  <si>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</si>
  <si>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</si>
  <si>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</si>
  <si>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</si>
  <si>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</si>
  <si>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</si>
  <si>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</si>
  <si>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</si>
  <si>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</si>
  <si>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</si>
  <si>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</si>
  <si>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</si>
  <si>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</si>
  <si>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</si>
  <si>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</si>
  <si>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</si>
  <si>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</si>
  <si>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</si>
  <si>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</si>
  <si>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</si>
  <si>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</si>
  <si>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</si>
  <si>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</si>
  <si>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</si>
  <si>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</si>
  <si>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</si>
  <si>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</si>
  <si>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</si>
  <si>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</si>
  <si>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</si>
  <si>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</si>
  <si>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</si>
  <si>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</si>
  <si>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</si>
  <si>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</si>
  <si>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</si>
  <si>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</si>
  <si>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</si>
  <si>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</si>
  <si>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</si>
  <si>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</si>
  <si>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</si>
  <si>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</si>
  <si>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</si>
  <si>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</si>
  <si>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</si>
  <si>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</si>
  <si>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</si>
  <si>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</si>
  <si>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</si>
  <si>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</si>
  <si>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</si>
  <si>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</si>
  <si>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</si>
  <si>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</si>
  <si>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</si>
  <si>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</si>
  <si>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</si>
  <si>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</si>
  <si>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</si>
  <si>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</si>
  <si>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</si>
  <si>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</si>
  <si>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</si>
  <si>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</si>
  <si>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</si>
  <si>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</si>
  <si>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</si>
  <si>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</si>
  <si>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</si>
  <si>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</si>
  <si>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</si>
  <si>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</si>
  <si>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</si>
  <si>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</si>
  <si>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</si>
  <si>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</si>
  <si>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</si>
  <si>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</si>
  <si>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</si>
  <si>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</si>
  <si>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</si>
  <si>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</si>
  <si>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</si>
  <si>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</si>
  <si>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</si>
  <si>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</si>
  <si>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</si>
  <si>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</si>
  <si>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</si>
  <si>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</si>
  <si>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</si>
  <si>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</si>
  <si>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</si>
  <si>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</si>
  <si>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</si>
  <si>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</si>
  <si>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</si>
  <si>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</si>
  <si>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</si>
  <si>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</si>
  <si>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</si>
  <si>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</si>
  <si>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</si>
  <si>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</si>
  <si>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</si>
  <si>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</si>
  <si>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</si>
  <si>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</si>
  <si>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</si>
  <si>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</si>
  <si>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</si>
  <si>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</si>
  <si>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</si>
  <si>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</si>
  <si>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</si>
  <si>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</si>
  <si>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</si>
  <si>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</si>
  <si>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</si>
  <si>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</si>
  <si>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</si>
  <si>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</si>
  <si>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</si>
  <si>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</si>
  <si>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</si>
  <si>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</si>
  <si>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</si>
  <si>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</si>
  <si>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</si>
  <si>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</si>
  <si>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</si>
  <si>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</si>
  <si>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</si>
  <si>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</si>
  <si>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</si>
  <si>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</si>
  <si>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</si>
  <si>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</si>
  <si>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</si>
  <si>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</si>
  <si>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</si>
  <si>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</si>
  <si>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</si>
  <si>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</si>
  <si>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</si>
  <si>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</si>
  <si>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</si>
  <si>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</si>
  <si>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</si>
  <si>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</si>
  <si>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</si>
  <si>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</si>
  <si>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</si>
  <si>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</si>
  <si>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</si>
  <si>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</si>
  <si>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</si>
  <si>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</si>
  <si>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</si>
  <si>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</si>
  <si>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</si>
  <si>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</si>
  <si>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</si>
  <si>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</si>
  <si>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</si>
  <si>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</si>
  <si>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</si>
  <si>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</si>
  <si>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</si>
  <si>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</si>
  <si>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</si>
  <si>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</si>
  <si>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</si>
  <si>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</si>
  <si>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</si>
  <si>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</si>
  <si>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</si>
  <si>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</si>
  <si>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</si>
  <si>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</si>
  <si>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</si>
  <si>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</si>
  <si>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</si>
  <si>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</si>
  <si>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</si>
  <si>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</si>
  <si>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</si>
  <si>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</si>
  <si>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</si>
  <si>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</si>
  <si>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</si>
  <si>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</si>
  <si>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</si>
  <si>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</si>
  <si>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</si>
  <si>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</si>
  <si>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</si>
  <si>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</si>
  <si>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</si>
  <si>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</si>
  <si>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</si>
  <si>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</si>
  <si>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</si>
  <si>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</si>
  <si>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</si>
  <si>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</si>
  <si>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</si>
  <si>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</si>
  <si>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</si>
  <si>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</si>
  <si>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</si>
  <si>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</si>
  <si>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</si>
  <si>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</si>
  <si>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</si>
  <si>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</si>
  <si>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</si>
  <si>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</si>
  <si>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</si>
  <si>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</si>
  <si>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</si>
  <si>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</si>
  <si>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</si>
  <si>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</si>
  <si>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</si>
  <si>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</si>
  <si>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</si>
  <si>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</si>
  <si>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</si>
  <si>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</si>
  <si>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</si>
  <si>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</si>
  <si>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</si>
  <si>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</si>
  <si>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</si>
  <si>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</si>
  <si>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</si>
  <si>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</si>
  <si>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</si>
  <si>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</si>
  <si>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</si>
  <si>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</si>
  <si>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</si>
  <si>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</si>
  <si>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</si>
  <si>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</si>
  <si>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</si>
  <si>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</si>
  <si>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</si>
  <si>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</si>
  <si>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</si>
  <si>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</si>
  <si>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</si>
  <si>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</si>
  <si>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</si>
  <si>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</si>
  <si>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</si>
  <si>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</si>
  <si>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</si>
  <si>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</si>
  <si>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</si>
  <si>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</si>
  <si>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</si>
  <si>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</si>
  <si>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</si>
  <si>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</si>
  <si>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</si>
  <si>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</si>
  <si>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</si>
  <si>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</si>
  <si>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</si>
  <si>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</si>
  <si>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</si>
  <si>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</si>
  <si>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</si>
  <si>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</si>
  <si>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</si>
  <si>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</si>
  <si>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</si>
  <si>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</si>
  <si>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</si>
  <si>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</si>
  <si>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</si>
  <si>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</si>
  <si>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</si>
  <si>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</si>
  <si>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</si>
  <si>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</si>
  <si>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</si>
  <si>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</si>
  <si>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</si>
  <si>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</si>
  <si>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</si>
  <si>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</si>
  <si>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</si>
  <si>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</si>
  <si>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</si>
  <si>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</si>
  <si>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</si>
  <si>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</si>
  <si>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</si>
  <si>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</si>
  <si>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</si>
  <si>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</si>
  <si>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</si>
  <si>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</si>
  <si>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</si>
  <si>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</si>
  <si>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</si>
  <si>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</si>
  <si>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</si>
  <si>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</si>
  <si>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</si>
  <si>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</si>
  <si>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</si>
  <si>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</si>
  <si>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</si>
  <si>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</si>
  <si>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</si>
  <si>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</si>
  <si>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</si>
  <si>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</si>
  <si>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</si>
  <si>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</si>
  <si>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</si>
  <si>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</si>
  <si>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</si>
  <si>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</si>
  <si>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</si>
  <si>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</si>
  <si>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</si>
  <si>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</si>
  <si>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</si>
  <si>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</si>
  <si>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</si>
  <si>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</si>
  <si>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</si>
  <si>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</si>
  <si>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</si>
  <si>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</si>
  <si>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</si>
  <si>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</si>
  <si>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</si>
  <si>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</si>
  <si>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</si>
  <si>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</si>
  <si>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</si>
  <si>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</si>
  <si>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</si>
  <si>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</si>
  <si>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</si>
  <si>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</si>
  <si>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</si>
  <si>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</si>
  <si>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</si>
  <si>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</si>
  <si>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</si>
  <si>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</si>
  <si>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</si>
  <si>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</si>
  <si>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</si>
  <si>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</si>
  <si>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</si>
  <si>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</si>
  <si>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</si>
  <si>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</si>
  <si>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</si>
  <si>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</si>
  <si>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</si>
  <si>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</si>
  <si>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</si>
  <si>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</si>
  <si>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</si>
  <si>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</si>
  <si>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</si>
  <si>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</si>
  <si>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</si>
  <si>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</si>
  <si>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</si>
  <si>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</si>
  <si>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</si>
  <si>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</si>
  <si>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</si>
  <si>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</si>
  <si>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</si>
  <si>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</si>
  <si>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</si>
  <si>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</si>
  <si>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</si>
  <si>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</si>
  <si>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</si>
  <si>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</si>
  <si>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</si>
  <si>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</si>
  <si>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</si>
  <si>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</si>
  <si>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</si>
  <si>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</si>
  <si>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</si>
  <si>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</si>
  <si>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</si>
  <si>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</si>
  <si>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</si>
  <si>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</si>
  <si>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</si>
  <si>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</si>
  <si>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</si>
  <si>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</si>
  <si>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</si>
  <si>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</si>
  <si>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</si>
  <si>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</si>
  <si>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</si>
  <si>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</si>
  <si>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</si>
  <si>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</si>
  <si>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</si>
  <si>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</si>
  <si>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</si>
  <si>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</si>
  <si>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</si>
  <si>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</si>
  <si>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</si>
  <si>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</si>
  <si>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</si>
  <si>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</si>
  <si>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</si>
  <si>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</si>
  <si>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</si>
  <si>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</si>
  <si>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</si>
  <si>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</si>
  <si>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</si>
  <si>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</si>
  <si>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</si>
  <si>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</si>
  <si>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</si>
  <si>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</si>
  <si>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</si>
  <si>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</si>
  <si>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</si>
  <si>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</si>
  <si>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</si>
  <si>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</si>
  <si>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</si>
  <si>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</si>
  <si>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</si>
  <si>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</si>
  <si>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</si>
  <si>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</si>
  <si>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</si>
  <si>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</si>
  <si>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</si>
  <si>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</si>
  <si>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</si>
  <si>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</si>
  <si>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</si>
  <si>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</si>
  <si>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</si>
  <si>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</si>
  <si>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</si>
  <si>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</si>
  <si>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</si>
  <si>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</si>
  <si>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</si>
  <si>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</si>
  <si>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</si>
  <si>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</si>
  <si>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</si>
  <si>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</si>
  <si>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</si>
  <si>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</si>
  <si>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</si>
  <si>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</si>
  <si>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</si>
  <si>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</si>
  <si>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</si>
  <si>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</si>
  <si>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</si>
  <si>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</si>
  <si>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</si>
  <si>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</si>
  <si>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</si>
  <si>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</si>
  <si>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</si>
  <si>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</si>
  <si>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</si>
  <si>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</si>
  <si>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</si>
  <si>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</si>
  <si>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</si>
  <si>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</si>
  <si>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</si>
  <si>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</si>
  <si>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</si>
  <si>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</si>
  <si>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</si>
  <si>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</si>
  <si>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</si>
  <si>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</si>
  <si>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</si>
  <si>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</si>
  <si>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</si>
  <si>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</si>
  <si>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</si>
  <si>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</si>
  <si>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</si>
  <si>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</si>
  <si>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</si>
  <si>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</si>
  <si>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</si>
  <si>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</si>
  <si>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</si>
  <si>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</si>
  <si>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</si>
  <si>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</si>
  <si>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</si>
  <si>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</si>
  <si>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</si>
  <si>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</si>
  <si>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</si>
  <si>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</si>
  <si>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</si>
  <si>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</si>
  <si>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</si>
  <si>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</si>
  <si>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</si>
  <si>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</si>
  <si>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</si>
  <si>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</si>
  <si>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</si>
  <si>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</si>
  <si>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</si>
  <si>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</si>
  <si>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</si>
  <si>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</si>
  <si>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</si>
  <si>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</si>
  <si>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</si>
  <si>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</si>
  <si>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</si>
  <si>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</si>
  <si>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</si>
  <si>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</si>
  <si>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</si>
  <si>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</si>
  <si>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</si>
  <si>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</si>
  <si>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</si>
  <si>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</si>
  <si>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</si>
  <si>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</si>
  <si>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</si>
  <si>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</si>
  <si>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</si>
  <si>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</si>
  <si>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</si>
  <si>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</si>
  <si>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</si>
  <si>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</si>
  <si>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</si>
  <si>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</si>
  <si>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</si>
  <si>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</si>
  <si>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</si>
  <si>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</si>
  <si>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</si>
  <si>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</si>
  <si>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</si>
  <si>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</si>
  <si>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</si>
  <si>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</si>
  <si>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</si>
  <si>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</si>
  <si>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</si>
  <si>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</si>
  <si>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</si>
  <si>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</si>
  <si>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</si>
  <si>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</si>
  <si>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</si>
  <si>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</si>
  <si>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</si>
  <si>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</si>
  <si>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</si>
  <si>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</si>
  <si>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</si>
  <si>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</si>
  <si>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</si>
  <si>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</si>
  <si>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</si>
  <si>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</si>
  <si>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</si>
  <si>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</si>
  <si>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</si>
  <si>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</si>
  <si>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</si>
  <si>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</si>
  <si>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</si>
  <si>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</si>
  <si>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</si>
  <si>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</si>
  <si>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</si>
  <si>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</si>
  <si>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</si>
  <si>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</si>
  <si>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</si>
  <si>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</si>
  <si>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</si>
  <si>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</si>
  <si>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</si>
  <si>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</si>
  <si>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</si>
  <si>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</si>
  <si>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</si>
  <si>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</si>
  <si>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</si>
  <si>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</si>
  <si>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</si>
  <si>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</si>
  <si>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</si>
  <si>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</si>
  <si>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</si>
  <si>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</si>
  <si>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</si>
  <si>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</si>
  <si>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</si>
  <si>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</si>
  <si>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</si>
  <si>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</si>
  <si>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</si>
  <si>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</si>
  <si>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</si>
  <si>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</si>
  <si>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</si>
  <si>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</si>
  <si>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</si>
  <si>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</si>
  <si>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</si>
  <si>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</si>
  <si>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</si>
  <si>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</si>
  <si>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</si>
  <si>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</si>
  <si>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</si>
  <si>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</si>
  <si>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</si>
  <si>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</si>
  <si>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</si>
  <si>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</si>
  <si>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</si>
  <si>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</si>
  <si>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</si>
  <si>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</si>
  <si>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</si>
  <si>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</si>
  <si>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</si>
  <si>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</si>
  <si>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</si>
  <si>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</si>
  <si>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</si>
  <si>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</si>
  <si>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</si>
  <si>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</si>
  <si>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</si>
  <si>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</si>
  <si>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</si>
  <si>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</si>
  <si>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</si>
  <si>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</si>
  <si>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</si>
  <si>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</si>
  <si>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</si>
  <si>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</si>
  <si>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</si>
  <si>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</si>
  <si>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</si>
  <si>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</si>
  <si>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</si>
  <si>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</si>
  <si>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</si>
  <si>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</si>
  <si>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</si>
  <si>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</si>
  <si>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</si>
  <si>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</si>
  <si>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</si>
  <si>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</si>
  <si>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</si>
  <si>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</si>
  <si>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</si>
  <si>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</si>
  <si>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</si>
  <si>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</si>
  <si>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</si>
  <si>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</si>
  <si>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</si>
  <si>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</si>
  <si>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</si>
  <si>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</si>
  <si>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</si>
  <si>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</si>
  <si>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</si>
  <si>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</si>
  <si>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</si>
  <si>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</si>
  <si>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</si>
  <si>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</si>
  <si>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</si>
  <si>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</si>
  <si>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</si>
  <si>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</si>
  <si>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</si>
  <si>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</si>
  <si>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</si>
  <si>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</si>
  <si>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</si>
  <si>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</si>
  <si>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</si>
  <si>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</si>
  <si>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</si>
  <si>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</si>
  <si>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</si>
  <si>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</si>
  <si>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</si>
  <si>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</si>
  <si>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</si>
  <si>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</si>
  <si>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</si>
  <si>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</si>
  <si>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</si>
  <si>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</si>
  <si>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</si>
  <si>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</si>
  <si>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</si>
  <si>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</si>
  <si>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</si>
  <si>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</si>
  <si>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</si>
  <si>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</si>
  <si>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</si>
  <si>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</si>
  <si>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</si>
  <si>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</si>
  <si>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</si>
  <si>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</si>
  <si>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</si>
  <si>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</si>
  <si>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</si>
  <si>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</si>
  <si>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</si>
  <si>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</si>
  <si>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</si>
  <si>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</si>
  <si>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</si>
  <si>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</si>
  <si>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</si>
  <si>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</si>
  <si>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</si>
  <si>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</si>
  <si>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</si>
  <si>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</si>
  <si>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</si>
  <si>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</si>
  <si>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</si>
  <si>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</si>
  <si>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</si>
  <si>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</si>
  <si>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</si>
  <si>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</si>
  <si>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</si>
  <si>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</si>
  <si>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</si>
  <si>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</si>
  <si>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</si>
  <si>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</si>
  <si>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</si>
  <si>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</si>
  <si>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</si>
  <si>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</si>
  <si>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</si>
  <si>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</si>
  <si>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</si>
  <si>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</si>
  <si>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</si>
  <si>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</si>
  <si>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</si>
  <si>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</si>
  <si>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</si>
  <si>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</si>
  <si>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</si>
  <si>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</si>
  <si>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</si>
  <si>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</si>
  <si>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</si>
  <si>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</si>
  <si>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</si>
  <si>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</si>
  <si>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</si>
  <si>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</si>
  <si>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</si>
  <si>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</si>
  <si>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</si>
  <si>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</si>
  <si>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</si>
  <si>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</si>
  <si>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</si>
  <si>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</si>
  <si>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</si>
  <si>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</si>
  <si>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</si>
  <si>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</si>
  <si>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</si>
  <si>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</si>
  <si>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</si>
  <si>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</si>
  <si>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</si>
  <si>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</si>
  <si>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</si>
  <si>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</si>
  <si>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</si>
  <si>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</si>
  <si>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</si>
  <si>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</si>
  <si>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</si>
  <si>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</si>
  <si>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</si>
  <si>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</si>
  <si>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</si>
  <si>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</si>
  <si>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</si>
  <si>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</si>
  <si>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</si>
  <si>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</si>
  <si>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</si>
  <si>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</si>
  <si>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</si>
  <si>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</si>
  <si>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</si>
  <si>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</si>
  <si>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</si>
  <si>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</si>
  <si>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</si>
  <si>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</si>
  <si>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</si>
  <si>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</si>
  <si>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</si>
  <si>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</si>
  <si>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</si>
  <si>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</si>
  <si>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</si>
  <si>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</si>
  <si>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</si>
  <si>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</si>
  <si>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</si>
  <si>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</si>
  <si>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</si>
  <si>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</si>
  <si>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</si>
  <si>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</si>
  <si>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</si>
  <si>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</si>
  <si>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</si>
  <si>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</si>
  <si>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</si>
  <si>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</si>
  <si>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</si>
  <si>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</si>
  <si>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</si>
  <si>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</si>
  <si>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</si>
  <si>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</si>
  <si>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</si>
  <si>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</si>
  <si>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</si>
  <si>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</si>
  <si>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</si>
  <si>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</si>
  <si>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</si>
  <si>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</si>
  <si>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</si>
  <si>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</si>
  <si>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</si>
  <si>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</si>
  <si>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</si>
  <si>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</si>
  <si>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</si>
  <si>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</si>
  <si>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</si>
  <si>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</si>
  <si>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</si>
  <si>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</si>
  <si>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</si>
  <si>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</si>
  <si>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</si>
  <si>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</si>
  <si>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</si>
  <si>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</si>
  <si>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</si>
  <si>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</si>
  <si>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</si>
  <si>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</si>
  <si>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</si>
  <si>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</si>
  <si>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</si>
  <si>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</si>
  <si>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</si>
  <si>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</si>
  <si>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</si>
  <si>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</si>
  <si>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</si>
  <si>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</si>
  <si>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</si>
  <si>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</si>
  <si>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</si>
  <si>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</si>
  <si>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</si>
  <si>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</si>
  <si>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</si>
  <si>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</si>
  <si>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</si>
  <si>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</si>
  <si>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</si>
  <si>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</si>
  <si>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</si>
  <si>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</si>
  <si>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</si>
  <si>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</si>
  <si>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</si>
  <si>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</si>
  <si>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</si>
  <si>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</si>
  <si>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</si>
  <si>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</si>
  <si>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</si>
  <si>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</si>
  <si>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</si>
  <si>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</si>
  <si>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</si>
  <si>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</si>
  <si>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</si>
  <si>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</si>
  <si>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</si>
  <si>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</si>
  <si>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</si>
  <si>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</si>
  <si>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</si>
  <si>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</si>
  <si>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</si>
  <si>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</si>
  <si>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</si>
  <si>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</si>
  <si>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</si>
  <si>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</si>
  <si>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</si>
  <si>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</si>
  <si>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</si>
  <si>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</si>
  <si>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</si>
  <si>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</si>
  <si>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</si>
  <si>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</si>
  <si>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</si>
  <si>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</si>
  <si>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</si>
  <si>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</si>
  <si>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</si>
  <si>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</si>
  <si>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</si>
  <si>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</si>
  <si>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</si>
  <si>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</si>
  <si>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</si>
  <si>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</si>
  <si>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</si>
  <si>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</si>
  <si>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</si>
  <si>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</si>
  <si>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</si>
  <si>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</si>
  <si>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</si>
  <si>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</si>
  <si>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</si>
  <si>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</si>
  <si>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</si>
  <si>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</si>
  <si>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</si>
  <si>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</si>
  <si>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</si>
  <si>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</si>
  <si>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</si>
  <si>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</si>
  <si>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</si>
  <si>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</si>
  <si>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</si>
  <si>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</si>
  <si>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</si>
  <si>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</si>
  <si>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</si>
  <si>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</si>
  <si>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</si>
  <si>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</si>
  <si>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</si>
  <si>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</si>
  <si>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</si>
  <si>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</si>
  <si>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</si>
  <si>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</si>
  <si>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</si>
  <si>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</si>
  <si>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</si>
  <si>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</si>
  <si>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</si>
  <si>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</si>
  <si>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</si>
  <si>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</si>
  <si>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</si>
  <si>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</si>
  <si>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</si>
  <si>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</si>
  <si>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</si>
  <si>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</si>
  <si>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</si>
  <si>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</si>
  <si>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</si>
  <si>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</si>
  <si>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</si>
  <si>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</si>
  <si>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</si>
  <si>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</si>
  <si>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</si>
  <si>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</si>
  <si>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</si>
  <si>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</si>
  <si>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</si>
  <si>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</si>
  <si>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</si>
  <si>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</si>
  <si>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</si>
  <si>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</si>
  <si>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</si>
  <si>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</si>
  <si>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</si>
  <si>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</si>
  <si>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</si>
  <si>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</si>
  <si>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</si>
  <si>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</si>
  <si>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</si>
  <si>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</si>
  <si>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</si>
  <si>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</si>
  <si>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</si>
  <si>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</si>
  <si>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</si>
  <si>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</si>
  <si>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</si>
  <si>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</si>
  <si>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</si>
  <si>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</si>
  <si>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</si>
  <si>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</si>
  <si>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</si>
  <si>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</si>
  <si>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</si>
  <si>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</si>
  <si>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</si>
  <si>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</si>
  <si>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</si>
  <si>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</si>
  <si>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</si>
  <si>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</si>
  <si>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</si>
  <si>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</si>
  <si>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</si>
  <si>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</si>
  <si>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</si>
  <si>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</si>
  <si>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</si>
  <si>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</si>
  <si>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</si>
  <si>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</si>
  <si>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</si>
  <si>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</si>
  <si>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</si>
  <si>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</si>
  <si>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</si>
  <si>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</si>
  <si>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</si>
  <si>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</si>
  <si>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</si>
  <si>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</si>
  <si>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</si>
  <si>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</si>
  <si>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</si>
  <si>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</si>
  <si>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</si>
  <si>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</si>
  <si>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</si>
  <si>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</si>
  <si>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</si>
  <si>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</si>
  <si>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</si>
  <si>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</si>
  <si>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</si>
  <si>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</si>
  <si>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</si>
  <si>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</si>
  <si>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</si>
  <si>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</si>
  <si>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</si>
  <si>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</si>
  <si>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</si>
  <si>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</si>
  <si>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</si>
  <si>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</si>
  <si>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</si>
  <si>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</si>
  <si>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</si>
  <si>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</si>
  <si>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</si>
  <si>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</si>
  <si>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</si>
  <si>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</si>
  <si>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</si>
  <si>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</si>
  <si>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</si>
  <si>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</si>
  <si>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</si>
  <si>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</si>
  <si>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</si>
  <si>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</si>
  <si>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</si>
  <si>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</si>
  <si>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</si>
  <si>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</si>
  <si>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</si>
  <si>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</si>
  <si>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</si>
  <si>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</si>
  <si>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</si>
  <si>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</si>
  <si>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</si>
  <si>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</si>
  <si>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</si>
  <si>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</si>
  <si>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</si>
  <si>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</si>
  <si>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</si>
  <si>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</si>
  <si>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</si>
  <si>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</si>
  <si>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</si>
  <si>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</si>
  <si>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</si>
  <si>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</si>
  <si>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</si>
  <si>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</si>
  <si>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</si>
  <si>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</si>
  <si>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</si>
  <si>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</si>
  <si>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</si>
  <si>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</si>
  <si>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</si>
  <si>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</si>
  <si>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</si>
  <si>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</si>
  <si>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</si>
  <si>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</si>
  <si>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</si>
  <si>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</si>
  <si>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</si>
  <si>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</si>
  <si>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</si>
  <si>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</si>
  <si>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</si>
  <si>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</si>
  <si>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</si>
  <si>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</si>
  <si>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</si>
  <si>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</si>
  <si>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</si>
  <si>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</si>
  <si>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</si>
  <si>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</si>
  <si>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</si>
  <si>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</si>
  <si>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</si>
  <si>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</si>
  <si>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</si>
  <si>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</si>
  <si>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</si>
  <si>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</si>
  <si>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</si>
  <si>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</si>
  <si>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</si>
  <si>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</si>
  <si>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</si>
  <si>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</si>
  <si>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</si>
  <si>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</si>
  <si>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</si>
  <si>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</si>
  <si>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</si>
  <si>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</si>
  <si>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</si>
  <si>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</si>
  <si>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</si>
  <si>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</si>
  <si>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</si>
  <si>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</si>
  <si>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</si>
  <si>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</si>
  <si>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</si>
  <si>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</si>
  <si>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</si>
  <si>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</si>
  <si>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</si>
  <si>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</si>
  <si>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</si>
  <si>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</si>
  <si>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</si>
  <si>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</si>
  <si>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</si>
  <si>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</si>
  <si>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</si>
  <si>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</si>
  <si>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</si>
  <si>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</si>
  <si>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</si>
  <si>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</si>
  <si>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</si>
  <si>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</si>
  <si>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</si>
  <si>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</si>
  <si>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</si>
  <si>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</si>
  <si>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</si>
  <si>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</si>
  <si>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</si>
  <si>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</si>
  <si>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</si>
  <si>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</si>
  <si>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</si>
  <si>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</si>
  <si>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</si>
  <si>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</si>
  <si>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</si>
  <si>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</si>
  <si>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</si>
  <si>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</si>
  <si>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</si>
  <si>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</si>
  <si>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</si>
  <si>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</si>
  <si>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</si>
  <si>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</si>
  <si>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</si>
  <si>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</si>
  <si>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</si>
  <si>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</si>
  <si>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</si>
  <si>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</si>
  <si>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</si>
  <si>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</si>
  <si>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</si>
  <si>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</si>
  <si>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</si>
  <si>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</si>
  <si>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</si>
  <si>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</si>
  <si>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</si>
  <si>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</si>
  <si>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</si>
  <si>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</si>
  <si>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</si>
  <si>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</si>
  <si>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</si>
  <si>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</si>
  <si>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</si>
  <si>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</si>
  <si>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</si>
  <si>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</si>
  <si>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</si>
  <si>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</si>
  <si>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</si>
  <si>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</si>
  <si>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</si>
  <si>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</si>
  <si>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</si>
  <si>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</si>
  <si>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</si>
  <si>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</si>
  <si>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</si>
  <si>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</si>
  <si>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</si>
  <si>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</si>
  <si>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</si>
  <si>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</si>
  <si>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</si>
  <si>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</si>
  <si>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</si>
  <si>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</si>
  <si>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</si>
  <si>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</si>
  <si>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</si>
  <si>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</si>
  <si>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</si>
  <si>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</si>
  <si>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</si>
  <si>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</si>
  <si>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</si>
  <si>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</si>
  <si>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</si>
  <si>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</si>
  <si>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</si>
  <si>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</si>
  <si>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</si>
  <si>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</si>
  <si>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</si>
  <si>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</si>
  <si>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</si>
  <si>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</si>
  <si>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</si>
  <si>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</si>
  <si>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</si>
  <si>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</si>
  <si>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</si>
  <si>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</si>
  <si>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</si>
  <si>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</si>
  <si>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</si>
  <si>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</si>
  <si>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</si>
  <si>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</si>
  <si>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</si>
  <si>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</si>
  <si>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</si>
  <si>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</si>
  <si>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</si>
  <si>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</si>
  <si>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</si>
  <si>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</si>
  <si>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</si>
  <si>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</si>
  <si>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</si>
  <si>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</si>
  <si>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</si>
  <si>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</si>
  <si>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</si>
  <si>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</si>
  <si>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</si>
  <si>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</si>
  <si>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</si>
  <si>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</si>
  <si>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</si>
  <si>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</si>
  <si>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</si>
  <si>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</si>
  <si>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</si>
  <si>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</si>
  <si>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</si>
  <si>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</si>
  <si>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</si>
  <si>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</si>
  <si>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</si>
  <si>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</si>
  <si>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</si>
  <si>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</si>
  <si>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</si>
  <si>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</si>
  <si>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</si>
  <si>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</si>
  <si>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</si>
  <si>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</si>
  <si>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</si>
  <si>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</si>
  <si>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</si>
  <si>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</si>
  <si>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</si>
  <si>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</si>
  <si>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</si>
  <si>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</si>
  <si>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</si>
  <si>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</si>
  <si>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</si>
  <si>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</si>
  <si>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</si>
  <si>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</si>
  <si>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</si>
  <si>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</si>
  <si>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</si>
  <si>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</si>
  <si>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</si>
  <si>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</si>
  <si>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</si>
  <si>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</si>
  <si>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</si>
  <si>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</si>
  <si>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</si>
  <si>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</si>
  <si>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</si>
  <si>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</si>
  <si>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</si>
  <si>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</si>
  <si>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</si>
  <si>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</si>
  <si>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</si>
  <si>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</si>
  <si>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</si>
  <si>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</si>
  <si>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</si>
  <si>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</si>
  <si>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</si>
  <si>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</si>
  <si>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</si>
  <si>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</si>
  <si>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</si>
  <si>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</si>
  <si>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</si>
  <si>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</si>
  <si>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</si>
  <si>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</si>
  <si>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</si>
  <si>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</si>
  <si>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</si>
  <si>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</si>
  <si>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</si>
  <si>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</si>
  <si>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</si>
  <si>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</si>
  <si>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</si>
  <si>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</si>
  <si>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</si>
  <si>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</si>
  <si>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</si>
  <si>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</si>
  <si>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</si>
  <si>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</si>
  <si>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</si>
  <si>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</si>
  <si>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</si>
  <si>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</si>
  <si>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</si>
  <si>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</si>
  <si>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</si>
  <si>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</si>
  <si>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</si>
  <si>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</si>
  <si>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</si>
  <si>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</si>
  <si>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</si>
  <si>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</si>
  <si>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</si>
  <si>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</si>
  <si>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</si>
  <si>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</si>
  <si>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</si>
  <si>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</si>
  <si>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</si>
  <si>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</si>
  <si>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</si>
  <si>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</si>
  <si>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</si>
  <si>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</si>
  <si>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</si>
  <si>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</si>
  <si>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</si>
  <si>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</si>
  <si>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</si>
  <si>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</si>
  <si>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</si>
  <si>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</si>
  <si>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</si>
  <si>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</si>
  <si>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</si>
  <si>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</si>
  <si>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</si>
  <si>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</si>
  <si>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</si>
  <si>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</si>
  <si>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</si>
  <si>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</si>
  <si>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</si>
  <si>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</si>
  <si>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</si>
  <si>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</si>
  <si>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</si>
  <si>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</si>
  <si>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</si>
  <si>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</si>
  <si>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</si>
  <si>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</si>
  <si>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</si>
  <si>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</si>
  <si>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</si>
  <si>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</si>
  <si>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</si>
  <si>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</si>
  <si>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</si>
  <si>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</si>
  <si>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</si>
  <si>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</si>
  <si>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</si>
  <si>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</si>
  <si>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</si>
  <si>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</si>
  <si>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</si>
  <si>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</si>
  <si>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</si>
  <si>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</si>
  <si>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</si>
  <si>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</si>
  <si>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</si>
  <si>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</si>
  <si>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</si>
  <si>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</si>
  <si>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</si>
  <si>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</si>
  <si>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</si>
  <si>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</si>
  <si>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</si>
  <si>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</si>
  <si>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</si>
  <si>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</si>
  <si>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</si>
  <si>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</si>
  <si>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</si>
  <si>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</si>
  <si>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</si>
  <si>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</si>
  <si>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</si>
  <si>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</si>
  <si>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</si>
  <si>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</si>
  <si>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</si>
  <si>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</si>
  <si>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</si>
  <si>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</si>
  <si>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</si>
  <si>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</si>
  <si>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</si>
  <si>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</si>
  <si>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</si>
  <si>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</si>
  <si>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</si>
  <si>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</si>
  <si>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</si>
  <si>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</si>
  <si>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</si>
  <si>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</si>
  <si>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</si>
  <si>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</si>
  <si>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</si>
  <si>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</si>
  <si>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</si>
  <si>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</si>
  <si>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</si>
  <si>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</si>
  <si>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</si>
  <si>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</si>
  <si>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</si>
  <si>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</si>
  <si>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</si>
  <si>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</si>
  <si>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</si>
  <si>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</si>
  <si>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</si>
  <si>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</si>
  <si>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</si>
  <si>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</si>
  <si>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</si>
  <si>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</si>
  <si>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</si>
  <si>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</si>
  <si>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</si>
  <si>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</si>
  <si>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</si>
  <si>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</si>
  <si>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</si>
  <si>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</si>
  <si>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</si>
  <si>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</si>
  <si>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</si>
  <si>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</si>
  <si>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</si>
  <si>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</si>
  <si>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</si>
  <si>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</si>
  <si>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</si>
  <si>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</si>
  <si>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</si>
  <si>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</si>
  <si>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</si>
  <si>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</si>
  <si>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</si>
  <si>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</si>
  <si>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</si>
  <si>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</si>
  <si>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</si>
  <si>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</si>
  <si>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</si>
  <si>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</si>
  <si>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</si>
  <si>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</si>
  <si>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</si>
  <si>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</si>
  <si>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</si>
  <si>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</si>
  <si>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</si>
  <si>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</si>
  <si>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</si>
  <si>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</si>
  <si>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</si>
  <si>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</si>
  <si>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</si>
  <si>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</si>
  <si>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</si>
  <si>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</si>
  <si>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</si>
  <si>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</si>
  <si>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</si>
  <si>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</si>
  <si>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</si>
  <si>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</si>
  <si>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</si>
  <si>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</si>
  <si>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</si>
  <si>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</si>
  <si>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</si>
  <si>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</si>
  <si>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</si>
  <si>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</si>
  <si>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</si>
  <si>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</si>
  <si>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</si>
  <si>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</si>
  <si>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</si>
  <si>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</si>
  <si>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</si>
  <si>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</si>
  <si>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</si>
  <si>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</si>
  <si>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</si>
  <si>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</si>
  <si>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</si>
  <si>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</si>
  <si>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</si>
  <si>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</si>
  <si>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</si>
  <si>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</si>
  <si>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</si>
  <si>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</si>
  <si>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</si>
  <si>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</si>
  <si>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</si>
  <si>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</si>
  <si>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</si>
  <si>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</si>
  <si>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</si>
  <si>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</si>
  <si>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</si>
  <si>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</si>
  <si>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</si>
  <si>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</si>
  <si>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</si>
  <si>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</si>
  <si>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</si>
  <si>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</si>
  <si>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</si>
  <si>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</si>
  <si>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</si>
  <si>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</si>
  <si>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</si>
  <si>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</si>
  <si>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</si>
  <si>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</si>
  <si>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</si>
  <si>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</si>
  <si>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</si>
  <si>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</si>
  <si>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</si>
  <si>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</si>
  <si>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</si>
  <si>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</si>
  <si>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</si>
  <si>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</si>
  <si>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</si>
  <si>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</si>
  <si>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</si>
  <si>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</si>
  <si>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</si>
  <si>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</si>
  <si>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</si>
  <si>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</si>
  <si>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</si>
  <si>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</si>
  <si>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</si>
  <si>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</si>
  <si>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</si>
  <si>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</si>
  <si>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</si>
  <si>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</si>
  <si>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</si>
  <si>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</si>
  <si>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</si>
  <si>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</si>
  <si>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</si>
  <si>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</si>
  <si>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</si>
  <si>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</si>
  <si>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</si>
  <si>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</si>
  <si>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</si>
  <si>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</si>
  <si>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</si>
  <si>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</si>
  <si>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</si>
  <si>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</si>
  <si>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</si>
  <si>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</si>
  <si>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</si>
  <si>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</si>
  <si>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</si>
  <si>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</si>
  <si>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</si>
  <si>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</si>
  <si>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</si>
  <si>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</si>
  <si>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</si>
  <si>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</si>
  <si>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</si>
  <si>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</si>
  <si>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</si>
  <si>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</si>
  <si>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</si>
  <si>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</si>
  <si>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</si>
  <si>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</si>
  <si>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</si>
  <si>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</si>
  <si>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</si>
  <si>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</si>
  <si>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</si>
  <si>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</si>
  <si>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</si>
  <si>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</si>
  <si>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</si>
  <si>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</si>
  <si>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</si>
  <si>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</si>
  <si>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</si>
  <si>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</si>
  <si>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</si>
  <si>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</si>
  <si>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</si>
  <si>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</si>
  <si>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</si>
  <si>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</si>
  <si>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</si>
  <si>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</si>
  <si>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</si>
  <si>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</si>
  <si>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</si>
  <si>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</si>
  <si>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</si>
  <si>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</si>
  <si>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</si>
  <si>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</si>
  <si>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</si>
  <si>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</si>
  <si>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</si>
  <si>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</si>
  <si>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</si>
  <si>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</si>
  <si>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</si>
  <si>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</si>
  <si>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</si>
  <si>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</si>
  <si>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</si>
  <si>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</si>
  <si>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</si>
  <si>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</si>
  <si>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</si>
  <si>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</si>
  <si>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</si>
  <si>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</si>
  <si>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</si>
  <si>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</si>
  <si>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</si>
  <si>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</si>
  <si>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</si>
  <si>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</si>
  <si>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</si>
  <si>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</si>
  <si>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</si>
  <si>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</si>
  <si>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</si>
  <si>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</si>
  <si>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</si>
  <si>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</si>
  <si>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</si>
  <si>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</si>
  <si>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</si>
  <si>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</si>
  <si>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</si>
  <si>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</si>
  <si>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</si>
  <si>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</si>
  <si>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</si>
  <si>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</si>
  <si>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</si>
  <si>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</si>
  <si>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</si>
  <si>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</si>
  <si>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</si>
  <si>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</si>
  <si>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</si>
  <si>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</si>
  <si>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</si>
  <si>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</si>
  <si>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</si>
  <si>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</si>
  <si>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</si>
  <si>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</si>
  <si>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</si>
  <si>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</si>
  <si>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</si>
  <si>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</si>
  <si>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</si>
  <si>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</si>
  <si>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</si>
  <si>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</si>
  <si>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</si>
  <si>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</si>
  <si>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</si>
  <si>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</si>
  <si>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</si>
  <si>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</si>
  <si>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</si>
  <si>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</si>
  <si>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</si>
  <si>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</si>
  <si>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</si>
  <si>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</si>
  <si>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</si>
  <si>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</si>
  <si>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</si>
  <si>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</si>
  <si>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</si>
  <si>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</si>
  <si>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</si>
  <si>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</si>
  <si>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</si>
  <si>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</si>
  <si>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</si>
  <si>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</si>
  <si>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</si>
  <si>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</si>
  <si>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</si>
  <si>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</si>
  <si>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</si>
  <si>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</si>
  <si>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</si>
  <si>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</si>
  <si>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</si>
  <si>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</si>
  <si>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</si>
  <si>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</si>
  <si>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</si>
  <si>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</si>
  <si>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</si>
  <si>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</si>
  <si>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</si>
  <si>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</si>
  <si>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</si>
  <si>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</si>
  <si>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</si>
  <si>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</si>
  <si>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</si>
  <si>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</si>
  <si>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</si>
  <si>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</si>
  <si>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</si>
  <si>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</si>
  <si>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</si>
  <si>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</si>
  <si>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</si>
  <si>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</si>
  <si>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</si>
  <si>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</si>
  <si>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</si>
  <si>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</si>
  <si>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</si>
  <si>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</si>
  <si>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</si>
  <si>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</si>
  <si>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</si>
  <si>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</si>
  <si>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</si>
  <si>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</si>
  <si>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</si>
  <si>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</si>
  <si>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</si>
  <si>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</si>
  <si>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</si>
  <si>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</si>
  <si>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</si>
  <si>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</si>
  <si>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</si>
  <si>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</si>
  <si>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</si>
  <si>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</si>
  <si>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</si>
  <si>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</si>
  <si>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</si>
  <si>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</si>
  <si>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</si>
  <si>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</si>
  <si>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</si>
  <si>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</si>
  <si>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</si>
  <si>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</si>
  <si>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</si>
  <si>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</si>
  <si>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</si>
  <si>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</si>
  <si>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</si>
  <si>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</si>
  <si>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</si>
  <si>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</si>
  <si>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</si>
  <si>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</si>
  <si>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</si>
  <si>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</si>
  <si>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</si>
  <si>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</si>
  <si>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</si>
  <si>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</si>
  <si>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</si>
  <si>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</si>
  <si>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</si>
  <si>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</si>
  <si>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</si>
  <si>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</si>
  <si>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</si>
  <si>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</si>
  <si>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</si>
  <si>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</si>
  <si>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</si>
  <si>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</si>
  <si>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</si>
  <si>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</si>
  <si>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</si>
  <si>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</si>
  <si>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</si>
  <si>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</si>
  <si>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</si>
  <si>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</si>
  <si>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</si>
  <si>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</si>
  <si>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</si>
  <si>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</si>
  <si>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</si>
  <si>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</si>
  <si>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</si>
  <si>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</si>
  <si>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</si>
  <si>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</si>
  <si>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</si>
  <si>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</si>
  <si>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</si>
  <si>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</si>
  <si>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</si>
  <si>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</si>
  <si>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</si>
  <si>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</si>
  <si>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</si>
  <si>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</si>
  <si>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</si>
  <si>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</si>
  <si>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</si>
  <si>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</si>
  <si>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</si>
  <si>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</si>
  <si>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</si>
  <si>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</si>
  <si>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</si>
  <si>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</si>
  <si>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</si>
  <si>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</si>
  <si>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</si>
  <si>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</si>
  <si>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</si>
  <si>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</si>
  <si>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</si>
  <si>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</si>
  <si>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</si>
  <si>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</si>
  <si>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</si>
  <si>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</si>
  <si>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</si>
  <si>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</si>
  <si>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</si>
  <si>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</si>
  <si>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</si>
  <si>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</si>
  <si>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</si>
  <si>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</si>
  <si>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</si>
  <si>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</si>
  <si>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</si>
  <si>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</si>
  <si>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</si>
  <si>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</si>
  <si>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</si>
  <si>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</si>
  <si>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</si>
  <si>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</si>
  <si>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</si>
  <si>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</si>
  <si>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</si>
  <si>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</si>
  <si>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</si>
  <si>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</si>
  <si>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</si>
  <si>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</si>
  <si>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</si>
  <si>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</si>
  <si>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</si>
  <si>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</si>
  <si>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</si>
  <si>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</si>
  <si>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</si>
  <si>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</si>
  <si>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</si>
  <si>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</si>
  <si>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</si>
  <si>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</si>
  <si>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</si>
  <si>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</si>
  <si>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</si>
  <si>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</si>
  <si>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</si>
  <si>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</si>
  <si>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</si>
  <si>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</si>
  <si>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</si>
  <si>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</si>
  <si>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</si>
  <si>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</si>
  <si>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</si>
  <si>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</si>
  <si>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</si>
  <si>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</si>
  <si>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</si>
  <si>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</si>
  <si>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</si>
  <si>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</si>
  <si>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</si>
  <si>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</si>
  <si>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</si>
  <si>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</si>
  <si>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</si>
  <si>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</si>
  <si>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</si>
  <si>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</si>
  <si>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</si>
  <si>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</si>
  <si>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</si>
  <si>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</si>
  <si>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</si>
  <si>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</si>
  <si>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</si>
  <si>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</si>
  <si>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</si>
  <si>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</si>
  <si>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</si>
  <si>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</si>
  <si>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</si>
  <si>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</si>
  <si>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</si>
  <si>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</si>
  <si>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</si>
  <si>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</si>
  <si>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</si>
  <si>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</si>
  <si>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</si>
  <si>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</si>
  <si>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</si>
  <si>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</si>
  <si>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</si>
  <si>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</si>
  <si>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</si>
  <si>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</si>
  <si>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</si>
  <si>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</si>
  <si>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</si>
  <si>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</si>
  <si>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</si>
  <si>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</si>
  <si>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</si>
  <si>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</si>
  <si>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</si>
  <si>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</si>
  <si>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</si>
  <si>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</si>
  <si>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</si>
  <si>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</si>
  <si>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</si>
  <si>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</si>
  <si>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</si>
  <si>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</si>
  <si>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</si>
  <si>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</si>
  <si>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</si>
  <si>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</si>
  <si>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</si>
  <si>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</si>
  <si>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</si>
  <si>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</si>
  <si>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</si>
  <si>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</si>
  <si>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</si>
  <si>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</si>
  <si>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</si>
  <si>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</si>
  <si>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</si>
  <si>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</si>
  <si>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</si>
  <si>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</si>
  <si>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</si>
  <si>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</si>
  <si>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</si>
  <si>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</si>
  <si>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</si>
  <si>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</si>
  <si>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</si>
  <si>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</si>
  <si>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</si>
  <si>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</si>
  <si>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</si>
  <si>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</si>
  <si>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</si>
  <si>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</si>
  <si>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</si>
  <si>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</si>
  <si>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</si>
  <si>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</si>
  <si>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</si>
  <si>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</si>
  <si>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</si>
  <si>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</si>
  <si>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</si>
  <si>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</si>
  <si>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</si>
  <si>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</si>
  <si>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</si>
  <si>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</si>
  <si>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</si>
  <si>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</si>
  <si>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</si>
  <si>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</si>
  <si>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</si>
  <si>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</si>
  <si>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</si>
  <si>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</si>
  <si>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</si>
  <si>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</si>
  <si>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</si>
  <si>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</si>
  <si>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</si>
  <si>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</si>
  <si>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</si>
  <si>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</si>
  <si>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</si>
  <si>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</si>
  <si>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</si>
  <si>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</si>
  <si>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</si>
  <si>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</si>
  <si>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</si>
  <si>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</si>
  <si>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</si>
  <si>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</si>
  <si>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</si>
  <si>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</si>
  <si>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</si>
  <si>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</si>
  <si>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</si>
  <si>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</si>
  <si>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</si>
  <si>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</si>
  <si>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</si>
  <si>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</si>
  <si>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</si>
  <si>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</si>
  <si>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</si>
  <si>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</si>
  <si>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</si>
  <si>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</si>
  <si>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</si>
  <si>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</si>
  <si>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</si>
  <si>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</si>
  <si>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</si>
  <si>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</si>
  <si>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</si>
  <si>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</si>
  <si>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</si>
  <si>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</si>
  <si>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</si>
  <si>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</si>
  <si>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</si>
  <si>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</si>
  <si>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</si>
  <si>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</si>
  <si>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</si>
  <si>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</si>
  <si>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</si>
  <si>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</si>
  <si>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</si>
  <si>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</si>
  <si>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</si>
  <si>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</si>
  <si>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</si>
  <si>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</si>
  <si>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</si>
  <si>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</si>
  <si>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</si>
  <si>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</si>
  <si>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</si>
  <si>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</si>
  <si>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</si>
  <si>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</si>
  <si>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</si>
  <si>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</si>
  <si>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</si>
  <si>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</si>
  <si>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</si>
  <si>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</si>
  <si>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</si>
  <si>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</si>
  <si>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</si>
  <si>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</si>
  <si>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</si>
  <si>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</si>
  <si>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</si>
  <si>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</si>
  <si>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</si>
  <si>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</si>
  <si>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</si>
  <si>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</si>
  <si>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</si>
  <si>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</si>
  <si>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</si>
  <si>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</si>
  <si>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</si>
  <si>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</si>
  <si>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</si>
  <si>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</si>
  <si>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</si>
  <si>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</si>
  <si>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</si>
  <si>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</si>
  <si>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</si>
  <si>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</si>
  <si>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</si>
  <si>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</si>
  <si>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</si>
  <si>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</si>
  <si>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</si>
  <si>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</si>
  <si>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</si>
  <si>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</si>
  <si>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</si>
  <si>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</si>
  <si>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</si>
  <si>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</si>
  <si>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</si>
  <si>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</si>
  <si>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</si>
  <si>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</si>
  <si>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</si>
  <si>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</si>
  <si>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</si>
  <si>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</si>
  <si>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</si>
  <si>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</si>
  <si>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</si>
  <si>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</si>
  <si>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</si>
  <si>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</si>
  <si>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</si>
  <si>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</si>
  <si>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</si>
  <si>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</si>
  <si>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</si>
  <si>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</si>
  <si>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</si>
  <si>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</si>
  <si>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</si>
  <si>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</si>
  <si>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</si>
  <si>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</si>
  <si>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</si>
  <si>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</si>
  <si>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</si>
  <si>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</si>
  <si>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</si>
  <si>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</si>
  <si>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</si>
  <si>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</si>
  <si>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</si>
  <si>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</si>
  <si>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</si>
  <si>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</si>
  <si>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</si>
  <si>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</si>
  <si>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</si>
  <si>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</si>
  <si>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</si>
  <si>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</si>
  <si>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</si>
  <si>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</si>
  <si>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</si>
  <si>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</si>
  <si>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</si>
  <si>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</si>
  <si>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</si>
  <si>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</si>
  <si>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</si>
  <si>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</si>
  <si>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</si>
  <si>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</si>
  <si>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</si>
  <si>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</si>
  <si>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</si>
  <si>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</si>
  <si>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</si>
  <si>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</si>
  <si>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</si>
  <si>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</si>
  <si>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</si>
  <si>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</si>
  <si>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</si>
  <si>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</si>
  <si>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</si>
  <si>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</si>
  <si>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</si>
  <si>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</si>
  <si>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</si>
  <si>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</si>
  <si>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</si>
  <si>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</si>
  <si>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</si>
  <si>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</si>
  <si>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</si>
  <si>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</si>
  <si>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</si>
  <si>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</si>
  <si>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</si>
  <si>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</si>
  <si>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</si>
  <si>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</si>
  <si>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</si>
  <si>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</si>
  <si>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</si>
  <si>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</si>
  <si>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</si>
  <si>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</si>
  <si>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</si>
  <si>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</si>
  <si>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</si>
  <si>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</si>
  <si>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</si>
  <si>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</si>
  <si>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</si>
  <si>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</si>
  <si>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</si>
  <si>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</si>
  <si>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</si>
  <si>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</si>
  <si>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</si>
  <si>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</si>
  <si>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</si>
  <si>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</si>
  <si>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</si>
  <si>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</si>
  <si>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</si>
  <si>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</si>
  <si>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</si>
  <si>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</si>
  <si>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</si>
  <si>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</si>
  <si>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</si>
  <si>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</si>
  <si>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</si>
  <si>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</si>
  <si>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</si>
  <si>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</si>
  <si>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</si>
  <si>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</si>
  <si>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</si>
  <si>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</si>
  <si>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</si>
  <si>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</si>
  <si>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</si>
  <si>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</si>
  <si>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</si>
  <si>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</si>
  <si>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</si>
  <si>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</si>
  <si>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</si>
  <si>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</si>
  <si>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</si>
  <si>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</si>
  <si>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</si>
  <si>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</si>
  <si>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</si>
  <si>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</si>
  <si>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</si>
  <si>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</si>
  <si>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</si>
  <si>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</si>
  <si>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</si>
  <si>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</si>
  <si>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</si>
  <si>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</si>
  <si>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</si>
  <si>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</si>
  <si>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</si>
  <si>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</si>
  <si>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</si>
  <si>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</si>
  <si>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</si>
  <si>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</si>
  <si>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</si>
  <si>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</si>
  <si>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</si>
  <si>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</si>
  <si>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</si>
  <si>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</si>
  <si>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</si>
  <si>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</si>
  <si>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</si>
  <si>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</si>
  <si>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</si>
  <si>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</si>
  <si>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</si>
  <si>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</si>
  <si>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</si>
  <si>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</si>
  <si>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</si>
  <si>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</si>
  <si>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</si>
  <si>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</si>
  <si>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</si>
  <si>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</si>
  <si>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</si>
  <si>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</si>
  <si>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</si>
  <si>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</si>
  <si>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</si>
  <si>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</si>
  <si>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</si>
  <si>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</si>
  <si>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</si>
  <si>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</si>
  <si>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</si>
  <si>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</si>
  <si>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</si>
  <si>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</si>
  <si>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</si>
  <si>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</si>
  <si>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</si>
  <si>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</si>
  <si>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</si>
  <si>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</si>
  <si>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</si>
  <si>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</si>
  <si>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</si>
  <si>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</si>
  <si>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</si>
  <si>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</si>
  <si>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</si>
  <si>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</si>
  <si>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</si>
  <si>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</si>
  <si>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</si>
  <si>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</si>
  <si>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</si>
  <si>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</si>
  <si>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</si>
  <si>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</si>
  <si>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</si>
  <si>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</si>
  <si>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</si>
  <si>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</si>
  <si>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</si>
  <si>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</si>
  <si>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</si>
  <si>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</si>
  <si>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</si>
  <si>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</si>
  <si>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</si>
  <si>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</si>
  <si>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</si>
  <si>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</si>
  <si>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</si>
  <si>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</si>
  <si>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</si>
  <si>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</si>
  <si>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</si>
  <si>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</si>
  <si>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</si>
  <si>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</si>
  <si>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</si>
  <si>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</si>
  <si>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</si>
  <si>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</si>
  <si>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</si>
  <si>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</si>
  <si>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</si>
  <si>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</si>
  <si>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</si>
  <si>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</si>
  <si>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</si>
  <si>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</si>
  <si>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</si>
  <si>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</si>
  <si>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</si>
  <si>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</si>
  <si>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</si>
  <si>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</si>
  <si>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</si>
  <si>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</si>
  <si>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</si>
  <si>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</si>
  <si>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</si>
  <si>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</si>
  <si>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</si>
  <si>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</si>
  <si>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</si>
  <si>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</si>
  <si>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</si>
  <si>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</si>
  <si>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</si>
  <si>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</si>
  <si>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</si>
  <si>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</si>
  <si>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</si>
  <si>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</si>
  <si>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</si>
  <si>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</si>
  <si>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</si>
  <si>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</si>
  <si>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</si>
  <si>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</si>
  <si>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</si>
  <si>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</si>
  <si>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</si>
  <si>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</si>
  <si>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</si>
  <si>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</si>
  <si>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</si>
  <si>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</si>
  <si>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</si>
  <si>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</si>
  <si>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</si>
  <si>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</si>
  <si>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</si>
  <si>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</si>
  <si>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</si>
  <si>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</si>
  <si>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</si>
  <si>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</si>
  <si>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</si>
  <si>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</si>
  <si>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</si>
  <si>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</si>
  <si>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</si>
  <si>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</si>
  <si>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</si>
  <si>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</si>
  <si>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</si>
  <si>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</si>
  <si>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</si>
  <si>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</si>
  <si>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</si>
  <si>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</si>
  <si>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</si>
  <si>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</si>
  <si>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</si>
  <si>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</si>
  <si>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</si>
  <si>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</si>
  <si>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</si>
  <si>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</si>
  <si>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</si>
  <si>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</si>
  <si>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</si>
  <si>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</si>
  <si>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</si>
  <si>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</si>
  <si>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</si>
  <si>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</si>
  <si>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</si>
  <si>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</si>
  <si>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</si>
  <si>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</si>
  <si>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</si>
  <si>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</si>
  <si>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</si>
  <si>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</si>
  <si>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</si>
  <si>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</si>
  <si>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</si>
  <si>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</si>
  <si>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</si>
  <si>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</si>
  <si>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</si>
  <si>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</si>
  <si>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</si>
  <si>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</si>
  <si>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</si>
  <si>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</si>
  <si>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</si>
  <si>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</si>
  <si>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</si>
  <si>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</si>
  <si>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</si>
  <si>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</si>
  <si>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</si>
  <si>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</si>
  <si>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</si>
  <si>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</si>
  <si>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</si>
  <si>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</si>
  <si>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</si>
  <si>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</si>
  <si>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</si>
  <si>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</si>
  <si>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</si>
  <si>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</si>
  <si>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</si>
  <si>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</si>
  <si>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</si>
  <si>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</si>
  <si>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</si>
  <si>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</si>
  <si>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</si>
  <si>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</si>
  <si>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</si>
  <si>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</si>
  <si>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</si>
  <si>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</si>
  <si>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</si>
  <si>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</si>
  <si>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</si>
  <si>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</si>
  <si>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</si>
  <si>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</si>
  <si>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</si>
  <si>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</si>
  <si>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</si>
  <si>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</si>
  <si>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</si>
  <si>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</si>
  <si>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</si>
  <si>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</si>
  <si>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</si>
  <si>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</si>
  <si>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</si>
  <si>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</si>
  <si>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</si>
  <si>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</si>
  <si>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</si>
  <si>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</si>
  <si>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</si>
  <si>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</si>
  <si>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</si>
  <si>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</si>
  <si>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</si>
  <si>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</si>
  <si>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</si>
  <si>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</si>
  <si>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</si>
  <si>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</si>
  <si>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</si>
  <si>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</si>
  <si>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</si>
  <si>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</si>
  <si>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</si>
  <si>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</si>
  <si>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</si>
  <si>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</si>
  <si>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</si>
  <si>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</si>
  <si>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</si>
  <si>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</si>
  <si>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</si>
  <si>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</si>
  <si>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</si>
  <si>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</si>
  <si>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</si>
  <si>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</si>
  <si>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</si>
  <si>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</si>
  <si>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</si>
  <si>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</si>
  <si>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</si>
  <si>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</si>
  <si>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</si>
  <si>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</si>
  <si>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</si>
  <si>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</si>
  <si>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</si>
  <si>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</si>
  <si>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</si>
  <si>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</si>
  <si>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</si>
  <si>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</si>
  <si>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</si>
  <si>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</si>
  <si>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</si>
  <si>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</si>
  <si>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</si>
  <si>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</si>
  <si>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</si>
  <si>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</si>
  <si>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</si>
  <si>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</si>
  <si>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</si>
  <si>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</si>
  <si>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</si>
  <si>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</si>
  <si>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</si>
  <si>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</si>
  <si>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</si>
  <si>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</si>
  <si>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</si>
  <si>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</si>
  <si>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</si>
  <si>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</si>
  <si>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</si>
  <si>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</si>
  <si>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</si>
  <si>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</si>
  <si>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</si>
  <si>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</si>
  <si>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</si>
  <si>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</si>
  <si>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</si>
  <si>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</si>
  <si>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</si>
  <si>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</si>
  <si>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</si>
  <si>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</si>
  <si>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</si>
  <si>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</si>
  <si>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</si>
  <si>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</si>
  <si>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</si>
  <si>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</si>
  <si>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</si>
  <si>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</si>
  <si>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</si>
  <si>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</si>
  <si>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</si>
  <si>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</si>
  <si>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</si>
  <si>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</si>
  <si>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</si>
  <si>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</si>
  <si>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</si>
  <si>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</si>
  <si>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</si>
  <si>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</si>
  <si>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</si>
  <si>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</si>
  <si>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</si>
  <si>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</si>
  <si>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</si>
  <si>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</si>
  <si>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</si>
  <si>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</si>
  <si>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</si>
  <si>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</si>
  <si>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</si>
  <si>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</si>
  <si>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</si>
  <si>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</si>
  <si>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</si>
  <si>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</si>
  <si>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</si>
  <si>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</si>
  <si>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</si>
  <si>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</si>
  <si>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</si>
  <si>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</si>
  <si>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</si>
  <si>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</si>
  <si>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</si>
  <si>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</si>
  <si>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</si>
  <si>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</si>
  <si>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</si>
  <si>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</si>
  <si>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</si>
  <si>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</si>
  <si>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</si>
  <si>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</si>
  <si>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</si>
  <si>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</si>
  <si>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</si>
  <si>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</si>
  <si>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</si>
  <si>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</si>
  <si>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</si>
  <si>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</si>
  <si>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</si>
  <si>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</si>
  <si>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</si>
  <si>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</si>
  <si>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</si>
  <si>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</si>
  <si>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</si>
  <si>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</si>
  <si>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</si>
  <si>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</si>
  <si>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</si>
  <si>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</si>
  <si>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</si>
  <si>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</si>
  <si>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</si>
  <si>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</si>
  <si>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</si>
  <si>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</si>
  <si>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</si>
  <si>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</si>
  <si>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</si>
  <si>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</si>
  <si>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</si>
  <si>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</si>
  <si>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</si>
  <si>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</si>
  <si>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</si>
  <si>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</si>
  <si>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</si>
  <si>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</si>
  <si>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</si>
  <si>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</si>
  <si>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</si>
  <si>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</si>
  <si>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</si>
  <si>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</si>
  <si>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</si>
  <si>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</si>
  <si>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</si>
  <si>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</si>
  <si>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</si>
  <si>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</si>
  <si>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</si>
  <si>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</si>
  <si>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</si>
  <si>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</si>
  <si>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</si>
  <si>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</si>
  <si>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</si>
  <si>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</si>
  <si>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</si>
  <si>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</si>
  <si>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</si>
  <si>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</si>
  <si>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</si>
  <si>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</si>
  <si>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</si>
  <si>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</si>
  <si>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</si>
  <si>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</si>
  <si>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</si>
  <si>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</si>
  <si>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</si>
  <si>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</si>
  <si>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</si>
  <si>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</si>
  <si>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</si>
  <si>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</si>
  <si>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</si>
  <si>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</si>
  <si>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</si>
  <si>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</si>
  <si>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</si>
  <si>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</si>
  <si>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</si>
  <si>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</si>
  <si>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</si>
  <si>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</si>
  <si>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</si>
  <si>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</si>
  <si>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</si>
  <si>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</si>
  <si>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</si>
  <si>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</si>
  <si>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</si>
  <si>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</si>
  <si>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</si>
  <si>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</si>
  <si>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</si>
  <si>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</si>
  <si>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</si>
  <si>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</si>
  <si>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</si>
  <si>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</si>
  <si>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</si>
  <si>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</si>
  <si>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</si>
  <si>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</si>
  <si>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</si>
  <si>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</si>
  <si>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</si>
  <si>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</si>
  <si>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</si>
  <si>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</si>
  <si>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</si>
  <si>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</si>
  <si>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</si>
  <si>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</si>
  <si>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</si>
  <si>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</si>
  <si>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</si>
  <si>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</si>
  <si>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</si>
  <si>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</si>
  <si>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</si>
  <si>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</si>
  <si>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</si>
  <si>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</si>
  <si>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</si>
  <si>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</si>
  <si>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</si>
  <si>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</si>
  <si>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</si>
  <si>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</si>
  <si>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</si>
  <si>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</si>
  <si>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</si>
  <si>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</si>
  <si>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</si>
  <si>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</si>
  <si>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</si>
  <si>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</si>
  <si>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</si>
  <si>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</si>
  <si>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</si>
  <si>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</si>
  <si>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</si>
  <si>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</si>
  <si>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</si>
  <si>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</si>
  <si>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</si>
  <si>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</si>
  <si>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</si>
  <si>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</si>
  <si>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</si>
  <si>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</si>
  <si>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</si>
  <si>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</si>
  <si>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</si>
  <si>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</si>
  <si>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</si>
  <si>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</si>
  <si>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</si>
  <si>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</si>
  <si>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</si>
  <si>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</si>
  <si>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</si>
  <si>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</si>
  <si>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</si>
  <si>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</si>
  <si>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</si>
  <si>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</si>
  <si>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</si>
  <si>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</si>
  <si>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</si>
  <si>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</si>
  <si>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</si>
  <si>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</si>
  <si>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</si>
  <si>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</si>
  <si>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</si>
  <si>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</si>
  <si>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</si>
  <si>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</si>
  <si>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</si>
  <si>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</si>
  <si>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</si>
  <si>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</si>
  <si>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</si>
  <si>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</si>
  <si>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</si>
  <si>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</si>
  <si>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</si>
  <si>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</si>
  <si>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</si>
  <si>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</si>
  <si>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</si>
  <si>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</si>
  <si>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</si>
  <si>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</si>
  <si>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</si>
  <si>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</si>
  <si>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</si>
  <si>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</si>
  <si>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</si>
  <si>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</si>
  <si>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</si>
  <si>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</si>
  <si>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</si>
  <si>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</si>
  <si>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</si>
  <si>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</si>
  <si>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</si>
  <si>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</si>
  <si>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</si>
  <si>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</si>
  <si>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</si>
  <si>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</si>
  <si>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</si>
  <si>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</si>
  <si>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</si>
  <si>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</si>
  <si>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</si>
  <si>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</si>
  <si>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</si>
  <si>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</si>
  <si>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</si>
  <si>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</si>
  <si>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</si>
  <si>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</si>
  <si>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</si>
  <si>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</si>
  <si>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</si>
  <si>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</si>
  <si>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</si>
  <si>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</si>
  <si>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</si>
  <si>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</si>
  <si>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</si>
  <si>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</si>
  <si>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</si>
  <si>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</si>
  <si>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</si>
  <si>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</si>
  <si>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</si>
  <si>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</si>
  <si>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</si>
  <si>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</si>
  <si>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</si>
  <si>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</si>
  <si>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</si>
  <si>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</si>
  <si>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</si>
  <si>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</si>
  <si>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</si>
  <si>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</si>
  <si>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</si>
  <si>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</si>
  <si>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</si>
  <si>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</si>
  <si>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</si>
  <si>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</si>
  <si>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</si>
  <si>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</si>
  <si>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</si>
  <si>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</si>
  <si>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</si>
  <si>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</si>
  <si>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</si>
  <si>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</si>
  <si>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</si>
  <si>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</si>
  <si>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</si>
  <si>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</si>
  <si>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</si>
  <si>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</si>
  <si>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</si>
  <si>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</si>
  <si>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</si>
  <si>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</si>
  <si>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</si>
  <si>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</si>
  <si>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</si>
  <si>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</si>
  <si>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</si>
  <si>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</si>
  <si>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</si>
  <si>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</si>
  <si>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</si>
  <si>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</si>
  <si>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</si>
  <si>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</si>
  <si>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</si>
  <si>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</si>
  <si>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</si>
  <si>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</si>
  <si>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</si>
  <si>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</si>
  <si>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</si>
  <si>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</si>
  <si>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</si>
  <si>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</si>
  <si>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</si>
  <si>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</si>
  <si>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</si>
  <si>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</si>
  <si>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</si>
  <si>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</si>
  <si>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</si>
  <si>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</si>
  <si>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</si>
  <si>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</si>
  <si>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</si>
  <si>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</si>
  <si>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</si>
  <si>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</si>
  <si>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</si>
  <si>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</si>
  <si>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</si>
  <si>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</si>
  <si>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</si>
  <si>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</si>
  <si>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</si>
  <si>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</si>
  <si>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</si>
  <si>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</si>
  <si>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</si>
  <si>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</si>
  <si>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</si>
  <si>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</si>
  <si>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</si>
  <si>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</si>
  <si>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</si>
  <si>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</si>
  <si>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</si>
  <si>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</si>
  <si>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</si>
  <si>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</si>
  <si>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</si>
  <si>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</si>
  <si>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</si>
  <si>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</si>
  <si>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</si>
  <si>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</si>
  <si>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</si>
  <si>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</si>
  <si>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</si>
  <si>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</si>
  <si>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</si>
  <si>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</si>
  <si>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</si>
  <si>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</si>
  <si>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</si>
  <si>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</si>
  <si>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</si>
  <si>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</si>
  <si>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</si>
  <si>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</si>
  <si>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</si>
  <si>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</si>
  <si>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</si>
  <si>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</si>
  <si>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</si>
  <si>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</si>
  <si>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</si>
  <si>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</si>
  <si>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</si>
  <si>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</si>
  <si>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</si>
  <si>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</si>
  <si>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</si>
  <si>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</si>
  <si>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</si>
  <si>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</si>
  <si>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</si>
  <si>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</si>
  <si>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</si>
  <si>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</si>
  <si>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</si>
  <si>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</si>
  <si>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</si>
  <si>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</si>
  <si>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</si>
  <si>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</si>
  <si>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</si>
  <si>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</si>
  <si>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</si>
  <si>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</si>
  <si>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</si>
  <si>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</si>
  <si>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</si>
  <si>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</si>
  <si>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</si>
  <si>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</si>
  <si>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</si>
  <si>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</si>
  <si>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</si>
  <si>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</si>
  <si>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</si>
  <si>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</si>
  <si>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</si>
  <si>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</si>
  <si>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</si>
  <si>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</si>
  <si>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</si>
  <si>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</si>
  <si>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</si>
  <si>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</si>
  <si>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</si>
  <si>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</si>
  <si>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</si>
  <si>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</si>
  <si>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</si>
  <si>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</si>
  <si>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</si>
  <si>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</si>
  <si>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</si>
  <si>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</si>
  <si>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</si>
  <si>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</si>
  <si>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</si>
  <si>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</si>
  <si>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</si>
  <si>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</si>
  <si>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</si>
  <si>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</si>
  <si>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</si>
  <si>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</si>
  <si>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</si>
  <si>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</si>
  <si>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</si>
  <si>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</si>
  <si>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</si>
  <si>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</si>
  <si>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</si>
  <si>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</si>
  <si>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</si>
  <si>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</si>
  <si>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</si>
  <si>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</si>
  <si>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</si>
  <si>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</si>
  <si>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</si>
  <si>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</si>
  <si>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</si>
  <si>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</si>
  <si>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</si>
  <si>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</si>
  <si>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</si>
  <si>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</si>
  <si>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</si>
  <si>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</si>
  <si>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</si>
  <si>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</si>
  <si>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</si>
  <si>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</si>
  <si>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</si>
  <si>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</si>
  <si>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</si>
  <si>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</si>
  <si>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</si>
  <si>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</si>
  <si>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</si>
  <si>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</si>
  <si>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</si>
  <si>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</si>
  <si>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</si>
  <si>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</si>
  <si>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</si>
  <si>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</si>
  <si>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</si>
  <si>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</si>
  <si>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</si>
  <si>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</si>
  <si>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</si>
  <si>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</si>
  <si>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</si>
  <si>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</si>
  <si>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</si>
  <si>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</si>
  <si>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</si>
  <si>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</si>
  <si>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</si>
  <si>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</si>
  <si>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</si>
  <si>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</si>
  <si>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</si>
  <si>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</si>
  <si>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</si>
  <si>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</si>
  <si>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</si>
  <si>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</si>
  <si>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</si>
  <si>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</si>
  <si>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</si>
  <si>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</si>
  <si>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</si>
  <si>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</si>
  <si>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</si>
  <si>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</si>
  <si>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</si>
  <si>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</si>
  <si>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</si>
  <si>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</si>
  <si>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</si>
  <si>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</si>
  <si>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</si>
  <si>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</si>
  <si>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</si>
  <si>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</si>
  <si>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</si>
  <si>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</si>
  <si>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</si>
  <si>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</si>
  <si>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</si>
  <si>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</si>
  <si>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</si>
  <si>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</si>
  <si>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</si>
  <si>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</si>
  <si>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</si>
  <si>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</si>
  <si>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</si>
  <si>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</si>
  <si>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</si>
  <si>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</si>
  <si>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</si>
  <si>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</si>
  <si>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</si>
  <si>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</si>
  <si>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</si>
  <si>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</si>
  <si>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</si>
  <si>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</si>
  <si>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</si>
  <si>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</si>
  <si>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</si>
  <si>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</si>
  <si>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</si>
  <si>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</si>
  <si>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</si>
  <si>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</si>
  <si>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</si>
  <si>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</si>
  <si>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</si>
  <si>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</si>
  <si>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</si>
  <si>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</si>
  <si>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</si>
  <si>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</si>
  <si>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</si>
  <si>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</si>
  <si>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</si>
  <si>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</si>
  <si>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</si>
  <si>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</si>
  <si>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</si>
  <si>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</si>
  <si>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</si>
  <si>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</si>
  <si>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</si>
  <si>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</si>
  <si>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</si>
  <si>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</si>
  <si>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</si>
  <si>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</si>
  <si>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</si>
  <si>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</si>
  <si>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</si>
  <si>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</si>
  <si>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</si>
  <si>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</si>
  <si>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</si>
  <si>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</si>
  <si>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</si>
  <si>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</si>
  <si>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</si>
  <si>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</si>
  <si>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</si>
  <si>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</si>
  <si>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</si>
  <si>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</si>
  <si>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</si>
  <si>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</si>
  <si>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</si>
  <si>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</si>
  <si>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</si>
  <si>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</si>
  <si>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</si>
  <si>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</si>
  <si>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</si>
  <si>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</si>
  <si>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</si>
  <si>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</si>
  <si>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</si>
  <si>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</si>
  <si>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</si>
  <si>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</si>
  <si>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</si>
  <si>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</si>
  <si>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</si>
  <si>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</si>
  <si>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</si>
  <si>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</si>
  <si>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</si>
  <si>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</si>
  <si>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</si>
  <si>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</si>
  <si>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</si>
  <si>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</si>
  <si>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</si>
  <si>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</si>
  <si>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</si>
  <si>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</si>
  <si>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</si>
  <si>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</si>
  <si>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</si>
  <si>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</si>
  <si>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</si>
  <si>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</si>
  <si>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</si>
  <si>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</si>
  <si>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</si>
  <si>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</si>
  <si>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</si>
  <si>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</si>
  <si>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</si>
  <si>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</si>
  <si>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</si>
  <si>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</si>
  <si>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</si>
  <si>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</si>
  <si>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</si>
  <si>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</si>
  <si>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</si>
  <si>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</si>
  <si>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</si>
  <si>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</si>
  <si>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</si>
  <si>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</si>
  <si>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</si>
  <si>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</si>
  <si>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</si>
  <si>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</si>
  <si>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</si>
  <si>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</si>
  <si>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</si>
  <si>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</si>
  <si>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</si>
  <si>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</si>
  <si>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</si>
  <si>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</si>
  <si>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</si>
  <si>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</si>
  <si>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</si>
  <si>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</si>
  <si>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</si>
  <si>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</si>
  <si>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</si>
  <si>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</si>
  <si>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</si>
  <si>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</si>
  <si>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</si>
  <si>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</si>
  <si>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</si>
  <si>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</si>
  <si>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</si>
  <si>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</si>
  <si>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</si>
  <si>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</si>
  <si>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</si>
  <si>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</si>
  <si>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</si>
  <si>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</si>
  <si>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</si>
  <si>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</si>
  <si>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</si>
  <si>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</si>
  <si>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</si>
  <si>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</si>
  <si>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</si>
  <si>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</si>
  <si>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</si>
  <si>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</si>
  <si>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</si>
  <si>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</si>
  <si>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</si>
  <si>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</si>
  <si>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</si>
  <si>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</si>
  <si>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</si>
  <si>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</si>
  <si>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</si>
  <si>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</si>
  <si>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</si>
  <si>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</si>
  <si>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</si>
  <si>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</si>
  <si>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</si>
  <si>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</si>
  <si>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</si>
  <si>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</si>
  <si>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</si>
  <si>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</si>
  <si>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</si>
  <si>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</si>
  <si>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</si>
  <si>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</si>
  <si>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</si>
  <si>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</si>
  <si>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</si>
  <si>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</si>
  <si>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</si>
  <si>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</si>
  <si>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</si>
  <si>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</si>
  <si>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</si>
  <si>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</si>
  <si>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</si>
  <si>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</si>
  <si>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</si>
  <si>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</si>
  <si>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</si>
  <si>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</si>
  <si>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</si>
  <si>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</si>
  <si>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</si>
  <si>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</si>
  <si>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</si>
  <si>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</si>
  <si>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</si>
  <si>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</si>
  <si>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</si>
  <si>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</si>
  <si>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</si>
  <si>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</si>
  <si>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</si>
  <si>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</si>
  <si>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</si>
  <si>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</si>
  <si>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</si>
  <si>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</si>
  <si>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</si>
  <si>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</si>
  <si>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</si>
  <si>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</si>
  <si>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</si>
  <si>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</si>
  <si>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</si>
  <si>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</si>
  <si>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</si>
  <si>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</si>
  <si>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</si>
  <si>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</si>
  <si>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</si>
  <si>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</si>
  <si>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</si>
  <si>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</si>
  <si>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</si>
  <si>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</si>
  <si>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</si>
  <si>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</si>
  <si>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</si>
  <si>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</si>
  <si>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</si>
  <si>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</si>
  <si>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</si>
  <si>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</si>
  <si>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</si>
  <si>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</si>
  <si>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</si>
  <si>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</si>
  <si>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</si>
  <si>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</si>
  <si>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</si>
  <si>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</si>
  <si>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</si>
  <si>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</si>
  <si>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</si>
  <si>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</si>
  <si>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</si>
  <si>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</si>
  <si>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</si>
  <si>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</si>
  <si>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</si>
  <si>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</si>
  <si>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</si>
  <si>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</si>
  <si>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</si>
  <si>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</si>
  <si>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</si>
  <si>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</si>
  <si>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</si>
  <si>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</si>
  <si>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</si>
  <si>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</si>
  <si>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</si>
  <si>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</si>
  <si>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</si>
  <si>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</si>
  <si>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</si>
  <si>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</si>
  <si>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</si>
  <si>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</si>
  <si>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</si>
  <si>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</si>
  <si>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</si>
  <si>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</si>
  <si>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</si>
  <si>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</si>
  <si>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</si>
  <si>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</si>
  <si>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</si>
  <si>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</si>
  <si>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</si>
  <si>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</si>
  <si>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</si>
  <si>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</si>
  <si>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</si>
  <si>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</si>
  <si>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</si>
  <si>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</si>
  <si>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</si>
  <si>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</si>
  <si>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</si>
  <si>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</si>
  <si>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</si>
  <si>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</si>
  <si>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</si>
  <si>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</si>
  <si>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</si>
  <si>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</si>
  <si>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</si>
  <si>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</si>
  <si>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</si>
  <si>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</si>
  <si>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</si>
  <si>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</si>
  <si>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</si>
  <si>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</si>
  <si>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</si>
  <si>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</si>
  <si>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</si>
  <si>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</si>
  <si>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</si>
  <si>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</si>
  <si>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</si>
  <si>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</si>
  <si>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</si>
  <si>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</si>
  <si>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</si>
  <si>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</si>
  <si>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</si>
  <si>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</si>
  <si>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</si>
  <si>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</si>
  <si>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</si>
  <si>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</si>
  <si>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</si>
  <si>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</si>
  <si>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</si>
  <si>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</si>
  <si>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</si>
  <si>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</si>
  <si>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</si>
  <si>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</si>
  <si>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</si>
  <si>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</si>
  <si>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</si>
  <si>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</si>
  <si>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</si>
  <si>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</si>
  <si>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</si>
  <si>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</si>
  <si>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</si>
  <si>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</si>
  <si>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</si>
  <si>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</si>
  <si>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</si>
  <si>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</si>
  <si>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</si>
  <si>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</si>
  <si>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</si>
  <si>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</si>
  <si>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</si>
  <si>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</si>
  <si>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</si>
  <si>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</si>
  <si>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</si>
  <si>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</si>
  <si>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</si>
  <si>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</si>
  <si>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</si>
  <si>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</si>
  <si>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</si>
  <si>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</si>
  <si>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</si>
  <si>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</si>
  <si>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</si>
  <si>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</si>
  <si>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</si>
  <si>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</si>
  <si>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</si>
  <si>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</si>
  <si>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</si>
  <si>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</si>
  <si>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</si>
  <si>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</si>
  <si>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</si>
  <si>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</si>
  <si>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</si>
  <si>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</si>
  <si>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</si>
  <si>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</si>
  <si>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</si>
  <si>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</si>
  <si>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</si>
  <si>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</si>
  <si>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</si>
  <si>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</si>
  <si>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</si>
  <si>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</si>
  <si>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</si>
  <si>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</si>
  <si>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</si>
  <si>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</si>
  <si>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</si>
  <si>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</si>
  <si>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</si>
  <si>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</si>
  <si>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</si>
  <si>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</si>
  <si>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</si>
  <si>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</si>
  <si>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</si>
  <si>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</si>
  <si>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</si>
  <si>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</si>
  <si>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</si>
  <si>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</si>
  <si>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</si>
  <si>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</si>
  <si>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</si>
  <si>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</si>
  <si>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</si>
  <si>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</si>
  <si>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</si>
  <si>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</si>
  <si>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</si>
  <si>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</si>
  <si>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</si>
  <si>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</si>
  <si>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</si>
  <si>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</si>
  <si>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</si>
  <si>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</si>
  <si>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</si>
  <si>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</si>
  <si>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</si>
  <si>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</si>
  <si>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</si>
  <si>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</si>
  <si>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</si>
  <si>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</si>
  <si>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</si>
  <si>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</si>
  <si>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</si>
  <si>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</si>
  <si>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</si>
  <si>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</si>
  <si>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</si>
  <si>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</si>
  <si>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</si>
  <si>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</si>
  <si>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</si>
  <si>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</si>
  <si>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</si>
  <si>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</si>
  <si>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</si>
  <si>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</si>
  <si>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</si>
  <si>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</si>
  <si>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</si>
  <si>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</si>
  <si>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</si>
  <si>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</si>
  <si>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</si>
  <si>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</si>
  <si>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</si>
  <si>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</si>
  <si>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</si>
  <si>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</si>
  <si>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</si>
  <si>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</si>
  <si>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</si>
  <si>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</si>
  <si>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</si>
  <si>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</si>
  <si>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</si>
  <si>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</si>
  <si>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</si>
  <si>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</si>
  <si>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</si>
  <si>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</si>
  <si>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</si>
  <si>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</si>
  <si>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</si>
  <si>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</si>
  <si>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</si>
  <si>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</si>
  <si>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</si>
  <si>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</si>
  <si>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</si>
  <si>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</si>
  <si>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</si>
  <si>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</si>
  <si>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</si>
  <si>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</si>
  <si>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</si>
  <si>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</si>
  <si>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</si>
  <si>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</si>
  <si>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</si>
  <si>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</si>
  <si>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</si>
  <si>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</si>
  <si>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</si>
  <si>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</si>
  <si>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</si>
  <si>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</si>
  <si>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</si>
  <si>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</si>
  <si>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</si>
  <si>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</si>
  <si>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</si>
  <si>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</si>
  <si>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</si>
  <si>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</si>
  <si>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</si>
  <si>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</si>
  <si>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</si>
  <si>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</si>
  <si>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</si>
  <si>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</si>
  <si>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</si>
  <si>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</si>
  <si>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</si>
  <si>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</si>
  <si>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</si>
  <si>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</si>
  <si>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</si>
  <si>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</si>
  <si>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</si>
  <si>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</si>
  <si>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</si>
  <si>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</si>
  <si>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</si>
  <si>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</si>
  <si>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</si>
  <si>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</si>
  <si>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</si>
  <si>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</si>
  <si>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</si>
  <si>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</si>
  <si>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</si>
  <si>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</si>
  <si>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</si>
  <si>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</si>
  <si>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</si>
  <si>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</si>
  <si>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</si>
  <si>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</si>
  <si>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</si>
  <si>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</si>
  <si>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</si>
  <si>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</si>
  <si>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</si>
  <si>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</si>
  <si>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</si>
  <si>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</si>
  <si>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</si>
  <si>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</si>
  <si>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</si>
  <si>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</si>
  <si>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</si>
  <si>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</si>
  <si>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</si>
  <si>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</si>
  <si>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</si>
  <si>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</si>
  <si>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</si>
  <si>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</si>
  <si>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</si>
  <si>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</si>
  <si>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</si>
  <si>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</si>
  <si>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</si>
  <si>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</si>
  <si>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</si>
  <si>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</si>
  <si>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</si>
  <si>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</si>
  <si>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</si>
  <si>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</si>
  <si>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</si>
  <si>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</si>
  <si>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</si>
  <si>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</si>
  <si>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</si>
  <si>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</si>
  <si>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</si>
  <si>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</si>
  <si>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</si>
  <si>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</si>
  <si>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</si>
  <si>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</si>
  <si>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</si>
  <si>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</si>
  <si>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</si>
  <si>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</si>
  <si>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</si>
  <si>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</si>
  <si>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</si>
  <si>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</si>
  <si>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</si>
  <si>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</si>
  <si>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</si>
  <si>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</si>
  <si>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</si>
  <si>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</si>
  <si>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</si>
  <si>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</si>
  <si>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</si>
  <si>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</si>
  <si>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</si>
  <si>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</si>
  <si>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</si>
  <si>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</si>
  <si>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</si>
  <si>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</si>
  <si>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</si>
  <si>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</si>
  <si>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</si>
  <si>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</si>
  <si>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</si>
  <si>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</si>
  <si>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</si>
  <si>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</si>
  <si>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</si>
  <si>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</si>
  <si>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</si>
  <si>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</si>
  <si>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</si>
  <si>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</si>
  <si>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</si>
  <si>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</si>
  <si>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</si>
  <si>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</si>
  <si>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</si>
  <si>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</si>
  <si>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</si>
  <si>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</si>
  <si>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</si>
  <si>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</si>
  <si>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</si>
  <si>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</si>
  <si>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</si>
  <si>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</si>
  <si>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</si>
  <si>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</si>
  <si>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</si>
  <si>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</si>
  <si>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</si>
  <si>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</si>
  <si>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</si>
  <si>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</si>
  <si>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</si>
  <si>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</si>
  <si>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</si>
  <si>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</si>
  <si>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</si>
  <si>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</si>
  <si>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</si>
  <si>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</si>
  <si>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</si>
  <si>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</si>
  <si>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</si>
  <si>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</si>
  <si>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</si>
  <si>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</si>
  <si>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</si>
  <si>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</si>
  <si>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</si>
  <si>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</si>
  <si>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</si>
  <si>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</si>
  <si>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</si>
  <si>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</si>
  <si>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</si>
  <si>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</si>
  <si>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</si>
  <si>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</si>
  <si>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</si>
  <si>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</si>
  <si>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</si>
  <si>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</si>
  <si>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</si>
  <si>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</si>
  <si>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</si>
  <si>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</si>
  <si>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</si>
  <si>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</si>
  <si>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</si>
  <si>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</si>
  <si>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</si>
  <si>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</si>
  <si>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</si>
  <si>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</si>
  <si>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</si>
  <si>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</si>
  <si>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</si>
  <si>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</si>
  <si>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</si>
  <si>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</si>
  <si>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</si>
  <si>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</si>
  <si>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</si>
  <si>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</si>
  <si>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</si>
  <si>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</si>
  <si>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</si>
  <si>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</si>
  <si>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</si>
  <si>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</si>
  <si>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</si>
  <si>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</si>
  <si>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</si>
  <si>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</si>
  <si>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</si>
  <si>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</si>
  <si>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</si>
  <si>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</si>
  <si>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</si>
  <si>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</si>
  <si>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</si>
  <si>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</si>
  <si>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</si>
  <si>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</si>
  <si>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</si>
  <si>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</si>
  <si>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</si>
  <si>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</si>
  <si>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</si>
  <si>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</si>
  <si>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</si>
  <si>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</si>
  <si>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</si>
  <si>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</si>
  <si>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</si>
  <si>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</si>
  <si>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</si>
  <si>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</si>
  <si>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</si>
  <si>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</si>
  <si>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</si>
  <si>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</si>
  <si>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</si>
  <si>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</si>
  <si>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</si>
  <si>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</si>
  <si>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</si>
  <si>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</si>
  <si>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</si>
  <si>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</si>
  <si>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</si>
  <si>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</si>
  <si>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</si>
  <si>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</si>
  <si>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</si>
  <si>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</si>
  <si>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</si>
  <si>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</si>
  <si>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</si>
  <si>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</si>
  <si>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</si>
  <si>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</si>
  <si>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</si>
  <si>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</si>
  <si>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</si>
  <si>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</si>
  <si>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</si>
  <si>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</si>
  <si>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</si>
  <si>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</si>
  <si>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</si>
  <si>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</si>
  <si>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</si>
  <si>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</si>
  <si>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</si>
  <si>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</si>
  <si>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</si>
  <si>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</si>
  <si>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</si>
  <si>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</si>
  <si>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</si>
  <si>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</si>
  <si>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</si>
  <si>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</si>
  <si>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</si>
  <si>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</si>
  <si>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</si>
  <si>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</si>
  <si>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</si>
  <si>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</si>
  <si>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</si>
  <si>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</si>
  <si>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</si>
  <si>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</si>
  <si>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</si>
  <si>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</si>
  <si>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</si>
  <si>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</si>
  <si>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</si>
  <si>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</si>
  <si>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</si>
  <si>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</si>
  <si>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</si>
  <si>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</si>
  <si>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</si>
  <si>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</si>
  <si>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</si>
  <si>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</si>
  <si>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</si>
  <si>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</si>
  <si>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</si>
  <si>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</si>
  <si>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</si>
  <si>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</si>
  <si>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</si>
  <si>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</si>
  <si>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</si>
  <si>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</si>
  <si>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</si>
  <si>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</si>
  <si>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</si>
  <si>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</si>
  <si>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</si>
  <si>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</si>
  <si>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</si>
  <si>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</si>
  <si>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</si>
  <si>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</si>
  <si>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</si>
  <si>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</si>
  <si>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</si>
  <si>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</si>
  <si>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</si>
  <si>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</si>
  <si>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</si>
  <si>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</si>
  <si>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</si>
  <si>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</si>
  <si>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</si>
  <si>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</si>
  <si>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</si>
  <si>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</si>
  <si>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</si>
  <si>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</si>
  <si>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</si>
  <si>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</si>
  <si>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</si>
  <si>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</si>
  <si>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</si>
  <si>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</si>
  <si>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</si>
  <si>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</si>
  <si>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</si>
  <si>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</si>
  <si>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</si>
  <si>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</si>
  <si>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</si>
  <si>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</si>
  <si>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</si>
  <si>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</si>
  <si>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</si>
  <si>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</si>
  <si>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</si>
  <si>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</si>
  <si>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</si>
  <si>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</si>
  <si>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</si>
  <si>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</si>
  <si>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</si>
  <si>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</si>
  <si>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</si>
  <si>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</si>
  <si>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</si>
  <si>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</si>
  <si>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</si>
  <si>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</si>
  <si>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</si>
  <si>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</si>
  <si>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</si>
  <si>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</si>
  <si>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</si>
  <si>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</si>
  <si>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</si>
  <si>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</si>
  <si>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</si>
  <si>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</si>
  <si>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</si>
  <si>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</si>
  <si>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</si>
  <si>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</si>
  <si>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</si>
  <si>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</si>
  <si>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</si>
  <si>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</si>
  <si>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</si>
  <si>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</si>
  <si>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</si>
  <si>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</si>
  <si>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</si>
  <si>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</si>
  <si>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</si>
  <si>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</si>
  <si>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</si>
  <si>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</si>
  <si>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</si>
  <si>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</si>
  <si>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</si>
  <si>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</si>
  <si>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</si>
  <si>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</si>
  <si>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</si>
  <si>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</si>
  <si>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</si>
  <si>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</si>
  <si>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</si>
  <si>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</si>
  <si>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</si>
  <si>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</si>
  <si>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</si>
  <si>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</si>
  <si>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</si>
  <si>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</si>
  <si>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</si>
  <si>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</si>
  <si>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</si>
  <si>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</si>
  <si>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</si>
  <si>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</si>
  <si>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</si>
  <si>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</si>
  <si>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</si>
  <si>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</si>
  <si>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</si>
  <si>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</si>
  <si>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</si>
  <si>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</si>
  <si>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</si>
  <si>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</si>
  <si>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</si>
  <si>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</si>
  <si>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</si>
  <si>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</si>
  <si>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</si>
  <si>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</si>
  <si>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</si>
  <si>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</si>
  <si>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</si>
  <si>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</si>
  <si>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</si>
  <si>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</si>
  <si>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</si>
  <si>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</si>
  <si>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</si>
  <si>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</si>
  <si>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</si>
  <si>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</si>
  <si>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</si>
  <si>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</si>
  <si>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</si>
  <si>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</si>
  <si>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</si>
  <si>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</si>
  <si>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</si>
  <si>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</si>
  <si>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</si>
  <si>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</si>
  <si>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</si>
  <si>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</si>
  <si>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</si>
  <si>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</si>
  <si>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</si>
  <si>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</si>
  <si>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</si>
  <si>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</si>
  <si>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</si>
  <si>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</si>
  <si>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</si>
  <si>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</si>
  <si>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</si>
  <si>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</si>
  <si>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</si>
  <si>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</si>
  <si>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</si>
  <si>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</si>
  <si>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</si>
  <si>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</si>
  <si>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</si>
  <si>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</si>
  <si>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</si>
  <si>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</si>
  <si>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</si>
  <si>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</si>
  <si>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</si>
  <si>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</si>
  <si>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</si>
  <si>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</si>
  <si>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</si>
  <si>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</si>
  <si>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</si>
  <si>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</si>
  <si>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</si>
  <si>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</si>
  <si>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</si>
  <si>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</si>
  <si>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</si>
  <si>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</si>
  <si>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</si>
  <si>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</si>
  <si>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</si>
  <si>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</si>
  <si>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</si>
  <si>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</si>
  <si>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</si>
  <si>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</si>
  <si>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</si>
  <si>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</si>
  <si>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</si>
  <si>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</si>
  <si>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</si>
  <si>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</si>
  <si>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</si>
  <si>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</si>
  <si>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</si>
  <si>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</si>
  <si>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</si>
  <si>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</si>
  <si>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</si>
  <si>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</si>
  <si>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</si>
  <si>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</si>
  <si>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</si>
  <si>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</si>
  <si>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</si>
  <si>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</si>
  <si>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</si>
  <si>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</si>
  <si>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</si>
  <si>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</si>
  <si>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</si>
  <si>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</si>
  <si>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</si>
  <si>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</si>
  <si>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</si>
  <si>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</si>
  <si>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</si>
  <si>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</si>
  <si>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</si>
  <si>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</si>
  <si>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</si>
  <si>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</si>
  <si>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</si>
  <si>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</si>
  <si>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</si>
  <si>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</si>
  <si>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</si>
  <si>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</si>
  <si>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</si>
  <si>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</si>
  <si>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</si>
  <si>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</si>
  <si>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</si>
  <si>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</si>
  <si>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</si>
  <si>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</si>
  <si>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</si>
  <si>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</si>
  <si>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</si>
  <si>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</si>
  <si>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</si>
  <si>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</si>
  <si>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</si>
  <si>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</si>
  <si>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</si>
  <si>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</si>
  <si>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</si>
  <si>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</si>
  <si>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</si>
  <si>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</si>
  <si>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</si>
  <si>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</si>
  <si>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</si>
  <si>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</si>
  <si>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</si>
  <si>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</si>
  <si>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</si>
  <si>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</si>
  <si>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</si>
  <si>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</si>
  <si>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</si>
  <si>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</si>
  <si>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</si>
  <si>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</si>
  <si>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</si>
  <si>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</si>
  <si>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</si>
  <si>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</si>
  <si>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</si>
  <si>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</si>
  <si>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</si>
  <si>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</si>
  <si>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</si>
  <si>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</si>
  <si>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</si>
  <si>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</si>
  <si>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</si>
  <si>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</si>
  <si>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</si>
  <si>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</si>
  <si>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</si>
  <si>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</si>
  <si>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</si>
  <si>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</si>
  <si>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</si>
  <si>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</si>
  <si>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</si>
  <si>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</si>
  <si>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</si>
  <si>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</si>
  <si>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</si>
  <si>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</si>
  <si>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</si>
  <si>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</si>
  <si>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</si>
  <si>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</si>
  <si>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</si>
  <si>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</si>
  <si>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</si>
  <si>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</si>
  <si>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</si>
  <si>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</si>
  <si>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</si>
  <si>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</si>
  <si>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</si>
  <si>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</si>
  <si>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</si>
  <si>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</si>
  <si>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</si>
  <si>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</si>
  <si>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</si>
  <si>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</si>
  <si>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</si>
  <si>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</si>
  <si>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</si>
  <si>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</si>
  <si>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</si>
  <si>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</si>
  <si>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</si>
  <si>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</si>
  <si>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</si>
  <si>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</si>
  <si>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</si>
  <si>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</si>
  <si>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</si>
  <si>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</si>
  <si>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</si>
  <si>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</si>
  <si>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</si>
  <si>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</si>
  <si>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</si>
  <si>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</si>
  <si>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</si>
  <si>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</si>
  <si>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</si>
  <si>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</si>
  <si>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</si>
  <si>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</si>
  <si>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</si>
  <si>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</si>
  <si>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</si>
  <si>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</si>
  <si>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</si>
  <si>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</si>
  <si>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</si>
  <si>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</si>
  <si>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</si>
  <si>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</si>
  <si>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</si>
  <si>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</si>
  <si>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</si>
  <si>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</si>
  <si>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</si>
  <si>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</si>
  <si>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</si>
  <si>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</si>
  <si>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</si>
  <si>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</si>
  <si>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</si>
  <si>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</si>
  <si>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</si>
  <si>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</si>
  <si>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</si>
  <si>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</si>
  <si>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</si>
  <si>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</si>
  <si>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</si>
  <si>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</si>
  <si>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</si>
  <si>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</si>
  <si>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</si>
  <si>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</si>
  <si>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</si>
  <si>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</si>
  <si>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</si>
  <si>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</si>
  <si>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</si>
  <si>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</si>
  <si>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</si>
  <si>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</si>
  <si>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</si>
  <si>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</si>
  <si>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</si>
  <si>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</si>
  <si>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</si>
  <si>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</si>
  <si>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</si>
  <si>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</si>
  <si>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</si>
  <si>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</si>
  <si>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</si>
  <si>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</si>
  <si>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</si>
  <si>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</si>
  <si>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</si>
  <si>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</si>
  <si>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</si>
  <si>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</si>
  <si>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</si>
  <si>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</si>
  <si>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</si>
  <si>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</si>
  <si>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</si>
  <si>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</si>
  <si>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</si>
  <si>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</si>
  <si>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</si>
  <si>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</si>
  <si>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</si>
  <si>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</si>
  <si>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</si>
  <si>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</si>
  <si>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</si>
  <si>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</si>
  <si>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</si>
  <si>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</si>
  <si>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</si>
  <si>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</si>
  <si>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</si>
  <si>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</si>
  <si>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</si>
  <si>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</si>
  <si>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</si>
  <si>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</si>
  <si>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</si>
  <si>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</si>
  <si>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</si>
  <si>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</si>
  <si>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</si>
  <si>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</si>
  <si>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</si>
  <si>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</si>
  <si>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</si>
  <si>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</si>
  <si>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</si>
  <si>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</si>
  <si>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</si>
  <si>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</si>
  <si>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</si>
  <si>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</si>
  <si>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</si>
  <si>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</si>
  <si>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</si>
  <si>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</si>
  <si>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</si>
  <si>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</si>
  <si>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</si>
  <si>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</si>
  <si>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</si>
  <si>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</si>
  <si>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</si>
  <si>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</si>
  <si>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</si>
  <si>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</si>
  <si>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</si>
  <si>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</si>
  <si>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</si>
  <si>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</si>
  <si>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</si>
  <si>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</si>
  <si>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</si>
  <si>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</si>
  <si>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</si>
  <si>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</si>
  <si>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</si>
  <si>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</si>
  <si>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</si>
  <si>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</si>
  <si>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</si>
  <si>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</si>
  <si>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</si>
  <si>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</si>
  <si>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</si>
  <si>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</si>
  <si>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</si>
  <si>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</si>
  <si>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</si>
  <si>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</si>
  <si>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</si>
  <si>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</si>
  <si>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</si>
  <si>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</si>
  <si>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</si>
  <si>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</si>
  <si>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</si>
  <si>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</si>
  <si>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</si>
  <si>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</si>
  <si>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</si>
  <si>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</si>
  <si>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</si>
  <si>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</si>
  <si>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</si>
  <si>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</si>
  <si>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</si>
  <si>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</si>
  <si>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</si>
  <si>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</si>
  <si>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</si>
  <si>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</si>
  <si>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</si>
  <si>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</si>
  <si>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</si>
  <si>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</si>
  <si>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</si>
  <si>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</si>
  <si>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</si>
  <si>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</si>
  <si>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</si>
  <si>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</si>
  <si>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</si>
  <si>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</si>
  <si>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</si>
  <si>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</si>
  <si>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</si>
  <si>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</si>
  <si>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</si>
  <si>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</si>
  <si>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</si>
  <si>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</si>
  <si>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</si>
  <si>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</si>
  <si>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</si>
  <si>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</si>
  <si>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</si>
  <si>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</si>
  <si>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</si>
  <si>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</si>
  <si>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</si>
  <si>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</si>
  <si>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</si>
  <si>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</si>
  <si>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</si>
  <si>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</si>
  <si>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</si>
  <si>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</si>
  <si>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</si>
  <si>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</si>
  <si>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</si>
  <si>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</si>
  <si>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</si>
  <si>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</si>
  <si>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</si>
  <si>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</si>
  <si>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</si>
  <si>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</si>
  <si>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</si>
  <si>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</si>
  <si>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</si>
  <si>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</si>
  <si>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</si>
  <si>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</si>
  <si>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</si>
  <si>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</si>
  <si>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</si>
  <si>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</si>
  <si>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</si>
  <si>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</si>
  <si>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</si>
  <si>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</si>
  <si>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</si>
  <si>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</si>
  <si>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</si>
  <si>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</si>
  <si>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</si>
  <si>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</si>
  <si>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</si>
  <si>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</si>
  <si>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</si>
  <si>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</si>
  <si>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</si>
  <si>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</si>
  <si>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</si>
  <si>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</si>
  <si>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</si>
  <si>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</si>
  <si>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</si>
  <si>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</si>
  <si>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</si>
  <si>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</si>
  <si>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</si>
  <si>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</si>
  <si>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</si>
  <si>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</si>
  <si>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</si>
  <si>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</si>
  <si>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</si>
  <si>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</si>
  <si>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</si>
  <si>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</si>
  <si>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</si>
  <si>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</si>
  <si>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</si>
  <si>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</si>
  <si>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</si>
  <si>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</si>
  <si>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</si>
  <si>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</si>
  <si>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</si>
  <si>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</si>
  <si>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</si>
  <si>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</si>
  <si>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</si>
  <si>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</si>
  <si>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</si>
  <si>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</si>
  <si>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</si>
  <si>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</si>
  <si>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</si>
  <si>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</si>
  <si>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</si>
  <si>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</si>
  <si>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</si>
  <si>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</si>
  <si>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</si>
  <si>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</si>
  <si>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</si>
  <si>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</si>
  <si>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</si>
  <si>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</si>
  <si>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</si>
  <si>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</si>
  <si>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</si>
  <si>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</si>
  <si>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</si>
  <si>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</si>
  <si>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</si>
  <si>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</si>
  <si>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</si>
  <si>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</si>
  <si>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</si>
  <si>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</si>
  <si>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</si>
  <si>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</si>
  <si>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</si>
  <si>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</si>
  <si>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</si>
  <si>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</si>
  <si>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</si>
  <si>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</si>
  <si>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</si>
  <si>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</si>
  <si>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</si>
  <si>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</si>
  <si>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</si>
  <si>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</si>
  <si>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</si>
  <si>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</si>
  <si>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</si>
  <si>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</si>
  <si>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</si>
  <si>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</si>
  <si>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</si>
  <si>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</si>
  <si>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</si>
  <si>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</si>
  <si>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</si>
  <si>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</si>
  <si>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</si>
  <si>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</si>
  <si>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</si>
  <si>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</si>
  <si>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</si>
  <si>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</si>
  <si>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</si>
  <si>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</si>
  <si>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</si>
  <si>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</si>
  <si>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</si>
  <si>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</si>
  <si>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</si>
  <si>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</si>
  <si>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</si>
  <si>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</si>
  <si>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</si>
  <si>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</si>
  <si>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</si>
  <si>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</si>
  <si>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</si>
  <si>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</si>
  <si>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</si>
  <si>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</si>
  <si>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</si>
  <si>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</si>
  <si>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</si>
  <si>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</si>
  <si>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</si>
  <si>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</si>
  <si>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</si>
  <si>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</si>
  <si>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</si>
  <si>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</si>
  <si>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</si>
  <si>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</si>
  <si>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</si>
  <si>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</si>
  <si>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</si>
  <si>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</si>
  <si>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</si>
  <si>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</si>
  <si>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</si>
  <si>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</si>
  <si>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</si>
  <si>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</si>
  <si>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</si>
  <si>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</si>
  <si>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</si>
  <si>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</si>
  <si>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</si>
  <si>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</si>
  <si>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</si>
  <si>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</si>
  <si>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</si>
  <si>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</si>
  <si>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</si>
  <si>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</si>
  <si>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</si>
  <si>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</si>
  <si>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</si>
  <si>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</si>
  <si>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</si>
  <si>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</si>
  <si>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</si>
  <si>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</si>
  <si>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</si>
  <si>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</si>
  <si>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</si>
  <si>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</si>
  <si>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</si>
  <si>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</si>
  <si>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</si>
  <si>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</si>
  <si>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</si>
  <si>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</si>
  <si>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</si>
  <si>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</si>
  <si>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</si>
  <si>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</si>
  <si>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</si>
  <si>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</si>
  <si>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</si>
  <si>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</si>
  <si>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</si>
  <si>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</si>
  <si>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</si>
  <si>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</si>
  <si>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</si>
  <si>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</si>
  <si>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</si>
  <si>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</si>
  <si>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</si>
  <si>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</si>
  <si>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</si>
  <si>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</si>
  <si>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</si>
  <si>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</si>
  <si>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</si>
  <si>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</si>
  <si>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</si>
  <si>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</si>
  <si>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</si>
  <si>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</si>
  <si>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</si>
  <si>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</si>
  <si>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</si>
  <si>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</si>
  <si>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</si>
  <si>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</si>
  <si>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</si>
  <si>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</si>
  <si>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</si>
  <si>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</si>
  <si>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</si>
  <si>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</si>
  <si>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</si>
  <si>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</si>
  <si>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</si>
  <si>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</si>
  <si>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</si>
  <si>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</si>
  <si>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</si>
  <si>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</si>
  <si>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</si>
  <si>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</si>
  <si>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</si>
  <si>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</si>
  <si>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</si>
  <si>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</si>
  <si>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</si>
  <si>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</si>
  <si>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</si>
  <si>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</si>
  <si>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</si>
  <si>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</si>
  <si>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</si>
  <si>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</si>
  <si>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</si>
  <si>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</si>
  <si>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</si>
  <si>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</si>
  <si>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</si>
  <si>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</si>
  <si>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</si>
  <si>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</si>
  <si>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</si>
  <si>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</si>
  <si>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</si>
  <si>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</si>
  <si>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</si>
  <si>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</si>
  <si>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</si>
  <si>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</si>
  <si>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</si>
  <si>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</si>
  <si>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</si>
  <si>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</si>
  <si>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</si>
  <si>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</si>
  <si>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</si>
  <si>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</si>
  <si>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</si>
  <si>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</si>
  <si>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</si>
  <si>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</si>
  <si>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</si>
  <si>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</si>
  <si>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</si>
  <si>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</si>
  <si>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</si>
  <si>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</si>
  <si>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</si>
  <si>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</si>
  <si>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</si>
  <si>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</si>
  <si>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</si>
  <si>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</si>
  <si>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</si>
  <si>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</si>
  <si>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</si>
  <si>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</si>
  <si>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</si>
  <si>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</si>
  <si>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</si>
  <si>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</si>
  <si>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</si>
  <si>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</si>
  <si>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</si>
  <si>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</si>
  <si>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</si>
  <si>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</si>
  <si>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</si>
  <si>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</si>
  <si>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</si>
  <si>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</si>
  <si>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</si>
  <si>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</si>
  <si>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</si>
  <si>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</si>
  <si>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</si>
  <si>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</si>
  <si>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</si>
  <si>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</si>
  <si>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</si>
  <si>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</si>
  <si>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</si>
  <si>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</si>
  <si>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</si>
  <si>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</si>
  <si>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</si>
  <si>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</si>
  <si>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</si>
  <si>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</si>
  <si>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</si>
  <si>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</si>
  <si>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</si>
  <si>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</si>
  <si>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</si>
  <si>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</si>
  <si>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</si>
  <si>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</si>
  <si>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</si>
  <si>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</si>
  <si>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</si>
  <si>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</si>
  <si>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</si>
  <si>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</si>
  <si>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</si>
  <si>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</si>
  <si>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</si>
  <si>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</si>
  <si>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</si>
  <si>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</si>
  <si>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</si>
  <si>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</si>
  <si>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</si>
  <si>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</si>
  <si>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</si>
  <si>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</si>
  <si>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</si>
  <si>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</si>
  <si>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</si>
  <si>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</si>
  <si>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</si>
  <si>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</si>
  <si>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</si>
  <si>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</si>
  <si>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</si>
  <si>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</si>
  <si>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</si>
  <si>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</si>
  <si>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</si>
  <si>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</si>
  <si>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</si>
  <si>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</si>
  <si>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</si>
  <si>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</si>
  <si>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</si>
  <si>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</si>
  <si>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</si>
  <si>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</si>
  <si>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</si>
  <si>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</si>
  <si>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</si>
  <si>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</si>
  <si>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</si>
  <si>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</si>
  <si>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</si>
  <si>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</si>
  <si>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</si>
  <si>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</si>
  <si>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</si>
  <si>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</si>
  <si>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</si>
  <si>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</si>
  <si>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</si>
  <si>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</si>
  <si>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</si>
  <si>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</si>
  <si>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</si>
  <si>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</si>
  <si>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</si>
  <si>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</si>
  <si>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</si>
  <si>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</si>
  <si>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</si>
  <si>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</si>
  <si>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</si>
  <si>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</si>
  <si>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</si>
  <si>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</si>
  <si>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</si>
  <si>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</si>
  <si>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</si>
  <si>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</si>
  <si>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</si>
  <si>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</si>
  <si>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</si>
  <si>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</si>
  <si>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</si>
  <si>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</si>
  <si>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</si>
  <si>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</si>
  <si>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</si>
  <si>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</si>
  <si>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</si>
  <si>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</si>
  <si>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</si>
  <si>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</si>
  <si>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</si>
  <si>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</si>
  <si>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</si>
  <si>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</si>
  <si>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</si>
  <si>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</si>
  <si>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</si>
  <si>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</si>
  <si>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</si>
  <si>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</si>
  <si>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</si>
  <si>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</si>
  <si>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</si>
  <si>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</si>
  <si>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</si>
  <si>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</si>
  <si>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</si>
  <si>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</si>
  <si>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</si>
  <si>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</si>
  <si>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</si>
  <si>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</si>
  <si>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</si>
  <si>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</si>
  <si>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</si>
  <si>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</si>
  <si>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</si>
  <si>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</si>
  <si>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</si>
  <si>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</si>
  <si>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</si>
  <si>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</si>
  <si>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</si>
  <si>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</si>
  <si>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</si>
  <si>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</si>
  <si>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</si>
  <si>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</si>
  <si>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</si>
  <si>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</si>
  <si>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</si>
  <si>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</si>
  <si>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</si>
  <si>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</si>
  <si>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</si>
  <si>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</si>
  <si>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</si>
  <si>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</si>
  <si>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</si>
  <si>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</si>
  <si>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</si>
  <si>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</si>
  <si>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</si>
  <si>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</si>
  <si>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</si>
  <si>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</si>
  <si>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</si>
  <si>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</si>
  <si>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</si>
  <si>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</si>
  <si>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</si>
  <si>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</si>
  <si>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</si>
  <si>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</si>
  <si>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</si>
  <si>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</si>
  <si>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</si>
  <si>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</si>
  <si>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</si>
  <si>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</si>
  <si>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</si>
  <si>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</si>
  <si>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</si>
  <si>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</si>
  <si>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</si>
  <si>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</si>
  <si>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</si>
  <si>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</si>
  <si>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</si>
  <si>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</si>
  <si>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</si>
  <si>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</si>
  <si>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</si>
  <si>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</si>
  <si>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</si>
  <si>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</si>
  <si>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</si>
  <si>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</si>
  <si>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</si>
  <si>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</si>
  <si>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</si>
  <si>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</si>
  <si>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</si>
  <si>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</si>
  <si>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</si>
  <si>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</si>
  <si>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</si>
  <si>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</si>
  <si>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</si>
  <si>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</si>
  <si>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</si>
  <si>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</si>
  <si>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</si>
  <si>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</si>
  <si>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</si>
  <si>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</si>
  <si>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</si>
  <si>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</si>
  <si>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</si>
  <si>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</si>
  <si>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</si>
  <si>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</si>
  <si>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</si>
  <si>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</si>
  <si>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</si>
  <si>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</si>
  <si>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</si>
  <si>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</si>
  <si>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</si>
  <si>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</si>
  <si>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</si>
  <si>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</si>
  <si>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</si>
  <si>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</si>
  <si>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</si>
  <si>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</si>
  <si>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</si>
  <si>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</si>
  <si>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</si>
  <si>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</si>
  <si>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</si>
  <si>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</si>
  <si>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</si>
  <si>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</si>
  <si>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</si>
  <si>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</si>
  <si>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</si>
  <si>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</si>
  <si>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</si>
  <si>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</si>
  <si>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</si>
  <si>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</si>
  <si>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</si>
  <si>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</si>
  <si>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</si>
  <si>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</si>
  <si>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</si>
  <si>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</si>
  <si>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</si>
  <si>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</si>
  <si>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</si>
  <si>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</si>
  <si>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</si>
  <si>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</si>
  <si>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</si>
  <si>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</si>
  <si>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</si>
  <si>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</si>
  <si>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</si>
  <si>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</si>
  <si>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</si>
  <si>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</si>
  <si>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</si>
  <si>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</si>
  <si>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</si>
  <si>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</si>
  <si>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</si>
  <si>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</si>
  <si>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</si>
  <si>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</si>
  <si>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</si>
  <si>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</si>
  <si>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</si>
  <si>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</si>
  <si>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</si>
  <si>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</si>
  <si>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</si>
  <si>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</si>
  <si>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</si>
  <si>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</si>
  <si>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</si>
  <si>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</si>
  <si>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</si>
  <si>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</si>
  <si>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</si>
  <si>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</si>
  <si>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</si>
  <si>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</si>
  <si>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</si>
  <si>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</si>
  <si>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</si>
  <si>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</si>
  <si>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</si>
  <si>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</si>
  <si>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</si>
  <si>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</si>
  <si>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</si>
  <si>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</si>
  <si>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</si>
  <si>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</si>
  <si>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</si>
  <si>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</si>
  <si>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</si>
  <si>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</si>
  <si>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</si>
  <si>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</si>
  <si>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</si>
  <si>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</si>
  <si>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</si>
  <si>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</si>
  <si>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</si>
  <si>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</si>
  <si>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</si>
  <si>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</si>
  <si>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</si>
  <si>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</si>
  <si>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</si>
  <si>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</si>
  <si>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</si>
  <si>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</si>
  <si>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</si>
  <si>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</si>
  <si>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</si>
  <si>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</si>
  <si>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</si>
  <si>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</si>
  <si>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</si>
  <si>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</si>
  <si>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</si>
  <si>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</si>
  <si>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</si>
  <si>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</si>
  <si>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</si>
  <si>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</si>
  <si>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</si>
  <si>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</si>
  <si>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</si>
  <si>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</si>
  <si>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</si>
  <si>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</si>
  <si>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</si>
  <si>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</si>
  <si>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</si>
  <si>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</si>
  <si>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</si>
  <si>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</si>
  <si>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</si>
  <si>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</si>
  <si>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</si>
  <si>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</si>
  <si>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</si>
  <si>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</si>
  <si>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</si>
  <si>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</si>
  <si>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</si>
  <si>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</si>
  <si>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</si>
  <si>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</si>
  <si>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</si>
  <si>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</si>
  <si>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</si>
  <si>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</si>
  <si>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</si>
  <si>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</si>
  <si>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</si>
  <si>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</si>
  <si>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</si>
  <si>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</si>
  <si>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</si>
  <si>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</si>
  <si>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</si>
  <si>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</si>
  <si>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</si>
  <si>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</si>
  <si>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</si>
  <si>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</si>
  <si>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</si>
  <si>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</si>
  <si>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</si>
  <si>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</si>
  <si>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</si>
  <si>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</si>
  <si>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</si>
  <si>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</si>
  <si>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</si>
  <si>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</si>
  <si>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</si>
  <si>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</si>
  <si>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</si>
  <si>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</si>
  <si>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</si>
  <si>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</si>
  <si>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</si>
  <si>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</si>
  <si>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</si>
  <si>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</si>
  <si>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</si>
  <si>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</si>
  <si>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</si>
  <si>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</si>
  <si>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</si>
  <si>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</si>
  <si>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</si>
  <si>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</si>
  <si>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</si>
  <si>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</si>
  <si>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</si>
  <si>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</si>
  <si>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</si>
  <si>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</si>
  <si>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</si>
  <si>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</si>
  <si>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</si>
  <si>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</si>
  <si>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</si>
  <si>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</si>
  <si>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</si>
  <si>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</si>
  <si>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</si>
  <si>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</si>
  <si>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</si>
  <si>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</si>
  <si>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</si>
  <si>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</si>
  <si>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</si>
  <si>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</si>
  <si>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</si>
  <si>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</si>
  <si>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</si>
  <si>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</si>
  <si>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</si>
  <si>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</si>
  <si>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</si>
  <si>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</si>
  <si>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</si>
  <si>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</si>
  <si>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</si>
  <si>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</si>
  <si>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</si>
  <si>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</si>
  <si>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</si>
  <si>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</si>
  <si>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</si>
  <si>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</si>
  <si>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</si>
  <si>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</si>
  <si>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</si>
  <si>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</si>
  <si>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</si>
  <si>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</si>
  <si>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</si>
  <si>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</si>
  <si>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</si>
  <si>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</si>
  <si>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</si>
  <si>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</si>
  <si>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</si>
  <si>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</si>
  <si>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</si>
  <si>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</si>
  <si>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</si>
  <si>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</si>
  <si>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</si>
  <si>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</si>
  <si>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</si>
  <si>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</si>
  <si>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</si>
  <si>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</si>
  <si>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</si>
  <si>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</si>
  <si>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</si>
  <si>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</si>
  <si>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</si>
  <si>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</si>
  <si>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</si>
  <si>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</si>
  <si>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</si>
  <si>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</si>
  <si>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</si>
  <si>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</si>
  <si>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</si>
  <si>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</si>
  <si>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</si>
  <si>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</si>
  <si>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</si>
  <si>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</si>
  <si>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</si>
  <si>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</si>
  <si>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</si>
  <si>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</si>
  <si>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</si>
  <si>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</si>
  <si>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</si>
  <si>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</si>
  <si>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</si>
  <si>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</si>
  <si>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</si>
  <si>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</si>
  <si>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</si>
  <si>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</si>
  <si>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</si>
  <si>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</si>
  <si>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</si>
  <si>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</si>
  <si>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</si>
  <si>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</si>
  <si>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</si>
  <si>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</si>
  <si>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</si>
  <si>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</si>
  <si>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</si>
  <si>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</si>
  <si>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</si>
  <si>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</si>
  <si>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</si>
  <si>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</si>
  <si>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</si>
  <si>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</si>
  <si>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</si>
  <si>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</si>
  <si>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</si>
  <si>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</si>
  <si>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</si>
  <si>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</si>
  <si>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</si>
  <si>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</si>
  <si>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</si>
  <si>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</si>
  <si>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</si>
  <si>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</si>
  <si>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</si>
  <si>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</si>
  <si>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</si>
  <si>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</si>
  <si>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</si>
  <si>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</si>
  <si>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</si>
  <si>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</si>
  <si>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</si>
  <si>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</si>
  <si>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</si>
  <si>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</si>
  <si>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</si>
  <si>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</si>
  <si>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</si>
  <si>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</si>
  <si>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</si>
  <si>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</si>
  <si>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</si>
  <si>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</si>
  <si>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</si>
  <si>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</si>
  <si>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</si>
  <si>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</si>
  <si>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</si>
  <si>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</si>
  <si>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</si>
  <si>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</si>
  <si>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</si>
  <si>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</si>
  <si>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</si>
  <si>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</si>
  <si>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</si>
  <si>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</si>
  <si>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</si>
  <si>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</si>
  <si>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</si>
  <si>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</si>
  <si>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</si>
  <si>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</si>
  <si>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</si>
  <si>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</si>
  <si>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</si>
  <si>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</si>
  <si>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</si>
  <si>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</si>
  <si>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</si>
  <si>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</si>
  <si>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</si>
  <si>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</si>
  <si>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</si>
  <si>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</si>
  <si>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</si>
  <si>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</si>
  <si>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</si>
  <si>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</si>
  <si>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</si>
  <si>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</si>
  <si>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</si>
  <si>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</si>
  <si>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</si>
  <si>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</si>
  <si>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</si>
  <si>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</si>
  <si>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</si>
  <si>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</si>
  <si>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</si>
  <si>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</si>
  <si>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</si>
  <si>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</si>
  <si>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</si>
  <si>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</si>
  <si>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</si>
  <si>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</si>
  <si>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</si>
  <si>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</si>
  <si>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</si>
  <si>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</si>
  <si>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</si>
  <si>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</si>
  <si>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</si>
  <si>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</si>
  <si>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</si>
  <si>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</si>
  <si>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</si>
  <si>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</si>
  <si>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</si>
  <si>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</si>
  <si>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</si>
  <si>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</si>
  <si>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</si>
  <si>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</si>
  <si>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</si>
  <si>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</si>
  <si>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</si>
  <si>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</si>
  <si>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</si>
  <si>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</si>
  <si>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</si>
  <si>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</si>
  <si>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</si>
  <si>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</si>
  <si>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</si>
  <si>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</si>
  <si>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</si>
  <si>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</si>
  <si>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</si>
  <si>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</si>
  <si>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</si>
  <si>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</si>
  <si>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</si>
  <si>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</si>
  <si>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</si>
  <si>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</si>
  <si>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</si>
  <si>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</si>
  <si>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</si>
  <si>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</si>
  <si>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</si>
  <si>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</si>
  <si>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</si>
  <si>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</si>
  <si>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</si>
  <si>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</si>
  <si>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</si>
  <si>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</si>
  <si>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</si>
  <si>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</si>
  <si>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</si>
  <si>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</si>
  <si>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</si>
  <si>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</si>
  <si>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</si>
  <si>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</si>
  <si>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</si>
  <si>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</si>
  <si>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</si>
  <si>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</si>
  <si>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</si>
  <si>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</si>
  <si>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</si>
  <si>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</si>
  <si>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</si>
  <si>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</si>
  <si>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</si>
  <si>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</si>
  <si>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</si>
  <si>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</si>
  <si>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</si>
  <si>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</si>
  <si>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</si>
  <si>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</si>
  <si>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</si>
  <si>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</si>
  <si>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</si>
  <si>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</si>
  <si>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</si>
  <si>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</si>
  <si>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</si>
  <si>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</si>
  <si>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</si>
  <si>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</si>
  <si>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</si>
  <si>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</si>
  <si>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</si>
  <si>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</si>
  <si>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</si>
  <si>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</si>
  <si>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</si>
  <si>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</si>
  <si>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</si>
  <si>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</si>
  <si>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</si>
  <si>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</si>
  <si>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</si>
  <si>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</si>
  <si>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</si>
  <si>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</si>
  <si>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</si>
  <si>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</si>
  <si>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</si>
  <si>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</si>
  <si>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</si>
  <si>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</si>
  <si>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</si>
  <si>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</si>
  <si>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</si>
  <si>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</si>
  <si>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</si>
  <si>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</si>
  <si>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</si>
  <si>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</si>
  <si>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</si>
  <si>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</si>
  <si>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</si>
  <si>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</si>
  <si>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</si>
  <si>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</si>
  <si>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</si>
  <si>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</si>
  <si>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</si>
  <si>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</si>
  <si>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</si>
  <si>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</si>
  <si>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</si>
  <si>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</si>
  <si>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</si>
  <si>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</si>
  <si>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</si>
  <si>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</si>
  <si>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</si>
  <si>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</si>
  <si>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</si>
  <si>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</si>
  <si>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</si>
  <si>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</si>
  <si>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</si>
  <si>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</si>
  <si>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</si>
  <si>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</si>
  <si>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</si>
  <si>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</si>
  <si>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</si>
  <si>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</si>
  <si>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</si>
  <si>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</si>
  <si>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</si>
  <si>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</si>
  <si>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</si>
  <si>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</si>
  <si>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</si>
  <si>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</si>
  <si>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</si>
  <si>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</si>
  <si>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</si>
  <si>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</si>
  <si>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</si>
  <si>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</si>
  <si>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</si>
  <si>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</si>
  <si>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</si>
  <si>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</si>
  <si>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</si>
  <si>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</si>
  <si>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</si>
  <si>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</si>
  <si>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</si>
  <si>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</si>
  <si>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</si>
  <si>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</si>
  <si>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</si>
  <si>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</si>
  <si>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</si>
  <si>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</si>
  <si>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</si>
  <si>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</si>
  <si>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</si>
  <si>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</si>
  <si>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</si>
  <si>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</si>
  <si>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</si>
  <si>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</si>
  <si>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</si>
  <si>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</si>
  <si>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</si>
  <si>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</si>
  <si>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</si>
  <si>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</si>
  <si>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</si>
  <si>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</si>
  <si>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</si>
  <si>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</si>
  <si>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</si>
  <si>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</si>
  <si>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</si>
  <si>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</si>
  <si>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</si>
  <si>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</si>
  <si>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</si>
  <si>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</si>
  <si>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</si>
  <si>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</si>
  <si>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</si>
  <si>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</si>
  <si>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</si>
  <si>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</si>
  <si>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</si>
  <si>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</si>
  <si>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</si>
  <si>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</si>
  <si>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</si>
  <si>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</si>
  <si>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</si>
  <si>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</si>
  <si>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</si>
  <si>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</si>
  <si>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</si>
  <si>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</si>
  <si>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</si>
  <si>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</si>
  <si>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</si>
  <si>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</si>
  <si>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</si>
  <si>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</si>
  <si>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</si>
  <si>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</si>
  <si>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</si>
  <si>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</si>
  <si>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</si>
  <si>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</si>
  <si>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</si>
  <si>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</si>
  <si>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</si>
  <si>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</si>
  <si>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</si>
  <si>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</si>
  <si>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</si>
  <si>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</si>
  <si>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</si>
  <si>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</si>
  <si>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</si>
  <si>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</si>
  <si>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</si>
  <si>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</si>
  <si>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</si>
  <si>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</si>
  <si>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</si>
  <si>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</si>
  <si>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</si>
  <si>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</si>
  <si>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</si>
  <si>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</si>
  <si>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</si>
  <si>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</si>
  <si>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</si>
  <si>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</si>
  <si>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</si>
  <si>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</si>
  <si>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</si>
  <si>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</si>
  <si>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</si>
  <si>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</si>
  <si>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</si>
  <si>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</si>
  <si>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</si>
  <si>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</si>
  <si>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</si>
  <si>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</si>
  <si>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</si>
  <si>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</si>
  <si>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</si>
  <si>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</si>
  <si>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</si>
  <si>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</si>
  <si>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</si>
  <si>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</si>
  <si>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</si>
  <si>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</si>
  <si>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</si>
  <si>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</si>
  <si>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</si>
  <si>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</si>
  <si>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</si>
  <si>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</si>
  <si>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</si>
  <si>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</si>
  <si>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</si>
  <si>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</si>
  <si>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</si>
  <si>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</si>
  <si>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</si>
  <si>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</si>
  <si>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</si>
  <si>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</si>
  <si>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</si>
  <si>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</si>
  <si>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</si>
  <si>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</si>
  <si>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</si>
  <si>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</si>
  <si>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</si>
  <si>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</si>
  <si>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</si>
  <si>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</si>
  <si>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</si>
  <si>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</si>
  <si>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</si>
  <si>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</si>
  <si>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</si>
  <si>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</si>
  <si>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</si>
  <si>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</si>
  <si>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</si>
  <si>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</si>
  <si>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</si>
  <si>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</si>
  <si>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</si>
  <si>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</si>
  <si>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</si>
  <si>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</si>
  <si>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</si>
  <si>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</si>
  <si>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</si>
  <si>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</si>
  <si>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</si>
  <si>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</si>
  <si>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</si>
  <si>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</si>
  <si>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</si>
  <si>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</si>
  <si>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</si>
  <si>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</si>
  <si>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</si>
  <si>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</si>
  <si>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</si>
  <si>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</si>
  <si>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</si>
  <si>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</si>
  <si>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</si>
  <si>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</si>
  <si>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</si>
  <si>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</si>
  <si>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</si>
  <si>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</si>
  <si>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</si>
  <si>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</si>
  <si>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</si>
  <si>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</si>
  <si>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</si>
  <si>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</si>
  <si>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</si>
  <si>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</si>
  <si>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</si>
  <si>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</si>
  <si>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</si>
  <si>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</si>
  <si>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</si>
  <si>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</si>
  <si>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</si>
  <si>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</si>
  <si>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</si>
  <si>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</si>
  <si>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</si>
  <si>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</si>
  <si>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</si>
  <si>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</si>
  <si>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</si>
  <si>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</si>
  <si>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</si>
  <si>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</si>
  <si>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</si>
  <si>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</si>
  <si>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</si>
  <si>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</si>
  <si>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</si>
  <si>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</si>
  <si>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</si>
  <si>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</si>
  <si>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</si>
  <si>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</si>
  <si>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</si>
  <si>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</si>
  <si>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</si>
  <si>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</si>
  <si>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</si>
  <si>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</si>
  <si>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</si>
  <si>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</si>
  <si>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</si>
  <si>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</si>
  <si>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</si>
  <si>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</si>
  <si>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</si>
  <si>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</si>
  <si>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</si>
  <si>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</si>
  <si>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</si>
  <si>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</si>
  <si>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</si>
  <si>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</si>
  <si>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</si>
  <si>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</si>
  <si>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</si>
  <si>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</si>
  <si>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</si>
  <si>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</si>
  <si>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</si>
  <si>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</si>
  <si>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</si>
  <si>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</si>
  <si>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</si>
  <si>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</si>
  <si>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</si>
  <si>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</si>
  <si>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</si>
  <si>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</si>
  <si>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</si>
  <si>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</si>
  <si>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</si>
  <si>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</si>
  <si>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</si>
  <si>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</si>
  <si>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</si>
  <si>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</si>
  <si>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</si>
  <si>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</si>
  <si>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</si>
  <si>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</si>
  <si>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</si>
  <si>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</si>
  <si>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</si>
  <si>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</si>
  <si>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</si>
  <si>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</si>
  <si>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</si>
  <si>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</si>
  <si>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</si>
  <si>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</si>
  <si>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</si>
  <si>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</si>
  <si>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</si>
  <si>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</si>
  <si>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</si>
  <si>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</si>
  <si>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</si>
  <si>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</si>
  <si>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</si>
  <si>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</si>
  <si>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</si>
  <si>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</si>
  <si>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</si>
  <si>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</si>
  <si>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</si>
  <si>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</si>
  <si>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</si>
  <si>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</si>
  <si>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</si>
  <si>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</si>
  <si>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</si>
  <si>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</si>
  <si>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</si>
  <si>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</si>
  <si>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</si>
  <si>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</si>
  <si>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</si>
  <si>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</si>
  <si>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</si>
  <si>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</si>
  <si>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</si>
  <si>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</si>
  <si>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</si>
  <si>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</si>
  <si>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</si>
  <si>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</si>
  <si>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</si>
  <si>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</si>
  <si>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</si>
  <si>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</si>
  <si>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</si>
  <si>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</si>
  <si>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</si>
  <si>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</si>
  <si>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</si>
  <si>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</si>
  <si>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</si>
  <si>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</si>
  <si>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</si>
  <si>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</si>
  <si>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</si>
  <si>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</si>
  <si>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</si>
  <si>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</si>
  <si>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</si>
  <si>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</si>
  <si>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</si>
  <si>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</si>
  <si>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</si>
  <si>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</si>
  <si>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</si>
  <si>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</si>
  <si>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</si>
  <si>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</si>
  <si>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</si>
  <si>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</si>
  <si>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</si>
  <si>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</si>
  <si>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</si>
  <si>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</si>
  <si>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</si>
  <si>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</si>
  <si>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</si>
  <si>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</si>
  <si>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</si>
  <si>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</si>
  <si>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</si>
  <si>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</si>
  <si>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</si>
  <si>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</si>
  <si>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</si>
  <si>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</si>
  <si>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</si>
  <si>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</si>
  <si>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</si>
  <si>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</si>
  <si>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</si>
  <si>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</si>
  <si>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</si>
  <si>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</si>
  <si>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</si>
  <si>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</si>
  <si>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</si>
  <si>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</si>
  <si>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</si>
  <si>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</si>
  <si>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</si>
  <si>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</si>
  <si>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</si>
  <si>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</si>
  <si>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</si>
  <si>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</si>
  <si>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</si>
  <si>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</si>
  <si>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</si>
  <si>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</si>
  <si>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</si>
  <si>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</si>
  <si>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</si>
  <si>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</si>
  <si>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</si>
  <si>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</si>
  <si>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</si>
  <si>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</si>
  <si>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</si>
  <si>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</si>
  <si>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</si>
  <si>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</si>
  <si>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</si>
  <si>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</si>
  <si>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</si>
  <si>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</si>
  <si>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</si>
  <si>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</si>
  <si>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</si>
  <si>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</si>
  <si>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</si>
  <si>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</si>
  <si>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</si>
  <si>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</si>
  <si>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</si>
  <si>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</si>
  <si>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</si>
  <si>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</si>
  <si>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</si>
  <si>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</si>
  <si>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</si>
  <si>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</si>
  <si>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</si>
  <si>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</si>
  <si>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</si>
  <si>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</si>
  <si>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</si>
  <si>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</si>
  <si>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</si>
  <si>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</si>
  <si>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</si>
  <si>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</si>
  <si>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</si>
  <si>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</si>
  <si>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</si>
  <si>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</si>
  <si>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</si>
  <si>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</si>
  <si>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</si>
  <si>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</si>
  <si>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</si>
  <si>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</si>
  <si>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</si>
  <si>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</si>
  <si>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</si>
  <si>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</si>
  <si>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</si>
  <si>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</si>
  <si>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</si>
  <si>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</si>
  <si>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</si>
  <si>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</si>
  <si>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</si>
  <si>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</si>
  <si>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</si>
  <si>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</si>
  <si>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</si>
  <si>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</si>
  <si>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</si>
  <si>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</si>
  <si>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</si>
  <si>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</si>
  <si>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</si>
  <si>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</si>
  <si>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</si>
  <si>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</si>
  <si>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</si>
  <si>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</si>
  <si>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</si>
  <si>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</si>
  <si>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</si>
  <si>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</si>
  <si>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</si>
  <si>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</si>
  <si>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</si>
  <si>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</si>
  <si>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</si>
  <si>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</si>
  <si>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</si>
  <si>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</si>
  <si>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</si>
  <si>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</si>
  <si>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</si>
  <si>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</si>
  <si>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</si>
  <si>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</si>
  <si>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</si>
  <si>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</si>
  <si>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</si>
  <si>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</si>
  <si>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</si>
  <si>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</si>
  <si>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</si>
  <si>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</si>
  <si>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</si>
  <si>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</si>
  <si>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</si>
  <si>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</si>
  <si>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</si>
  <si>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</si>
  <si>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</si>
  <si>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</si>
  <si>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</si>
  <si>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</si>
  <si>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</si>
  <si>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</si>
  <si>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</si>
  <si>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</si>
  <si>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</si>
  <si>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</si>
  <si>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</si>
  <si>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</si>
  <si>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</si>
  <si>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</si>
  <si>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</si>
  <si>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</si>
  <si>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</si>
  <si>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</si>
  <si>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</si>
  <si>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</si>
  <si>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</si>
  <si>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</si>
  <si>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</si>
  <si>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</si>
  <si>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</si>
  <si>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</si>
  <si>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</si>
  <si>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</si>
  <si>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</si>
  <si>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</si>
  <si>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</si>
  <si>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</si>
  <si>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</si>
  <si>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</si>
  <si>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</si>
  <si>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</si>
  <si>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</si>
  <si>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</si>
  <si>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</si>
  <si>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</si>
  <si>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</si>
  <si>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</si>
  <si>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</si>
  <si>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</si>
  <si>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</si>
  <si>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</si>
  <si>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</si>
  <si>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</si>
  <si>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</si>
  <si>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</si>
  <si>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</si>
  <si>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</si>
  <si>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</si>
  <si>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</si>
  <si>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</si>
  <si>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</si>
  <si>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</si>
  <si>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</si>
  <si>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</si>
  <si>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</si>
  <si>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</si>
  <si>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</si>
  <si>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</si>
  <si>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</si>
  <si>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</si>
  <si>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</si>
  <si>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</si>
  <si>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</si>
  <si>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</si>
  <si>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</si>
  <si>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</si>
  <si>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</si>
  <si>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</si>
  <si>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</si>
  <si>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</si>
  <si>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</si>
  <si>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</si>
  <si>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</si>
  <si>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</si>
  <si>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</si>
  <si>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</si>
  <si>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</si>
  <si>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</si>
  <si>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</si>
  <si>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</si>
  <si>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</si>
  <si>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</si>
  <si>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</si>
  <si>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</si>
  <si>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</si>
  <si>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</si>
  <si>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</si>
  <si>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</si>
  <si>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</si>
  <si>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</si>
  <si>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</si>
  <si>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</si>
  <si>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</si>
  <si>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</si>
  <si>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</si>
  <si>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</si>
  <si>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</si>
  <si>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</si>
  <si>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</si>
  <si>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</si>
  <si>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</si>
  <si>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</si>
  <si>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</si>
  <si>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</si>
  <si>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</si>
  <si>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</si>
  <si>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</si>
  <si>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</si>
  <si>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</si>
  <si>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</si>
  <si>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</si>
  <si>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</si>
  <si>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</si>
  <si>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</si>
  <si>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</si>
  <si>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</si>
  <si>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</si>
  <si>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</si>
  <si>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</si>
  <si>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</si>
  <si>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</si>
  <si>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</si>
  <si>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</si>
  <si>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</si>
  <si>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</si>
  <si>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</si>
  <si>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</si>
  <si>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</si>
  <si>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</si>
  <si>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</si>
  <si>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</si>
  <si>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</si>
  <si>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</si>
  <si>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</si>
  <si>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</si>
  <si>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</si>
  <si>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</si>
  <si>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</si>
  <si>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</si>
  <si>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</si>
  <si>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</si>
  <si>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</si>
  <si>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</si>
  <si>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</si>
  <si>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</si>
  <si>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</si>
  <si>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</si>
  <si>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</si>
  <si>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</si>
  <si>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</si>
  <si>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</si>
  <si>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</si>
  <si>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</si>
  <si>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</si>
  <si>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</si>
  <si>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</si>
  <si>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</si>
  <si>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</si>
  <si>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</si>
  <si>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</si>
  <si>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</si>
  <si>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</si>
  <si>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</si>
  <si>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</si>
  <si>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</si>
  <si>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</si>
  <si>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</si>
  <si>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</si>
  <si>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</si>
  <si>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</si>
  <si>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</si>
  <si>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</si>
  <si>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</si>
  <si>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</si>
  <si>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</si>
  <si>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</si>
  <si>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</si>
  <si>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</si>
  <si>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</si>
  <si>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</si>
  <si>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</si>
  <si>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</si>
  <si>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</si>
  <si>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</si>
  <si>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</si>
  <si>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</si>
  <si>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</si>
  <si>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</si>
  <si>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</si>
  <si>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</si>
  <si>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</si>
  <si>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</si>
  <si>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</si>
  <si>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</si>
  <si>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</si>
  <si>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</si>
  <si>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</si>
  <si>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</si>
  <si>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</si>
  <si>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</si>
  <si>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</si>
  <si>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</si>
  <si>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</si>
  <si>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</si>
  <si>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</si>
  <si>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</si>
  <si>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</si>
  <si>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</si>
  <si>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</si>
  <si>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</si>
  <si>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</si>
  <si>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</si>
  <si>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</si>
  <si>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</si>
  <si>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</si>
  <si>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</si>
  <si>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</si>
  <si>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</si>
  <si>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</si>
  <si>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</si>
  <si>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</si>
  <si>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</si>
  <si>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</si>
  <si>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</si>
  <si>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</si>
  <si>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</si>
  <si>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</si>
  <si>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</si>
  <si>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</si>
  <si>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</si>
  <si>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</si>
  <si>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</si>
  <si>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</si>
  <si>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</si>
  <si>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</si>
  <si>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</si>
  <si>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</si>
  <si>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</si>
  <si>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</si>
  <si>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</si>
  <si>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</si>
  <si>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</si>
  <si>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</si>
  <si>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</si>
  <si>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</si>
  <si>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</si>
  <si>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</si>
  <si>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</si>
  <si>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</si>
  <si>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</si>
  <si>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</si>
  <si>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</si>
  <si>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</si>
  <si>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</si>
  <si>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</si>
  <si>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</si>
  <si>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</si>
  <si>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</si>
  <si>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</si>
  <si>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</si>
  <si>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</si>
  <si>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</si>
  <si>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</si>
  <si>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</si>
  <si>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</si>
  <si>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</si>
  <si>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</si>
  <si>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</si>
  <si>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</si>
  <si>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</si>
  <si>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</si>
  <si>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</si>
  <si>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</si>
  <si>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</si>
  <si>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</si>
  <si>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</si>
  <si>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</si>
  <si>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</si>
  <si>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</si>
  <si>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</si>
  <si>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</si>
  <si>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</si>
  <si>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</si>
  <si>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</si>
  <si>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</si>
  <si>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</si>
  <si>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</si>
  <si>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</si>
  <si>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</si>
  <si>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</si>
  <si>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</si>
  <si>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</si>
  <si>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</si>
  <si>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</si>
  <si>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</si>
  <si>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</si>
  <si>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</si>
  <si>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</si>
  <si>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</si>
  <si>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</si>
  <si>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</si>
  <si>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</si>
  <si>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</si>
  <si>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</si>
  <si>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</si>
  <si>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</si>
  <si>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</si>
  <si>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</si>
  <si>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</si>
  <si>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</si>
  <si>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</si>
  <si>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</si>
  <si>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</si>
  <si>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</si>
  <si>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</si>
  <si>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</si>
  <si>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</si>
  <si>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</si>
  <si>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</si>
  <si>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</si>
  <si>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</si>
  <si>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</si>
  <si>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</si>
  <si>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</si>
  <si>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</si>
  <si>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</si>
  <si>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</si>
  <si>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</si>
  <si>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</si>
  <si>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</si>
  <si>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</si>
  <si>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</si>
  <si>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</si>
  <si>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</si>
  <si>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</si>
  <si>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</si>
  <si>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</si>
  <si>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</si>
  <si>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</si>
  <si>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</si>
  <si>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</si>
  <si>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</si>
  <si>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</si>
  <si>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</si>
  <si>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</si>
  <si>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</si>
  <si>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</si>
  <si>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</si>
  <si>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</si>
  <si>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</si>
  <si>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</si>
  <si>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</si>
  <si>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</si>
  <si>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</si>
  <si>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</si>
  <si>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</si>
  <si>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</si>
  <si>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</si>
  <si>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</si>
  <si>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</si>
  <si>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</si>
  <si>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</si>
  <si>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</si>
  <si>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</si>
  <si>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</si>
  <si>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</si>
  <si>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</si>
  <si>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</si>
  <si>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</si>
  <si>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</si>
  <si>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</si>
  <si>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</si>
  <si>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</si>
  <si>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</si>
  <si>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</si>
  <si>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</si>
  <si>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</si>
  <si>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</si>
  <si>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</si>
  <si>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</si>
  <si>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</si>
  <si>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</si>
  <si>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</si>
  <si>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</si>
  <si>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</si>
  <si>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</si>
  <si>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</si>
  <si>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</si>
  <si>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</si>
  <si>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</si>
  <si>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</si>
  <si>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</si>
  <si>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</si>
  <si>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</si>
  <si>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</si>
  <si>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</si>
  <si>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</si>
  <si>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</si>
  <si>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</si>
  <si>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</si>
  <si>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</si>
  <si>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</si>
  <si>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</si>
  <si>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</si>
  <si>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</si>
  <si>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</si>
  <si>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</si>
  <si>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</si>
  <si>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</si>
  <si>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</si>
  <si>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</si>
  <si>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</si>
  <si>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</si>
  <si>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</si>
  <si>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</si>
  <si>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</si>
  <si>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</si>
  <si>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</si>
  <si>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</si>
  <si>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</si>
  <si>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</si>
  <si>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</si>
  <si>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</si>
  <si>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</si>
  <si>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</si>
  <si>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</si>
  <si>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</si>
  <si>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</si>
  <si>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</si>
  <si>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</si>
  <si>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</si>
  <si>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</si>
  <si>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</si>
  <si>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</si>
  <si>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</si>
  <si>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</si>
  <si>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</si>
  <si>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</si>
  <si>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</si>
  <si>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</si>
  <si>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</si>
  <si>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</si>
  <si>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</si>
  <si>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</si>
  <si>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</si>
  <si>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</si>
  <si>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</si>
  <si>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</si>
  <si>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</si>
  <si>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</si>
  <si>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</si>
  <si>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</si>
  <si>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</si>
  <si>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</si>
  <si>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</si>
  <si>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</si>
  <si>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</si>
  <si>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</si>
  <si>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</si>
  <si>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</si>
  <si>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</si>
  <si>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</si>
  <si>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</si>
  <si>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</si>
  <si>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</si>
  <si>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</si>
  <si>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</si>
  <si>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</si>
  <si>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</si>
  <si>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</si>
  <si>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</si>
  <si>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</si>
  <si>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</si>
  <si>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</si>
  <si>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</si>
  <si>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</si>
  <si>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</si>
  <si>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</si>
  <si>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</si>
  <si>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</si>
  <si>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</si>
  <si>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</si>
  <si>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</si>
  <si>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</si>
  <si>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</si>
  <si>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</si>
  <si>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</si>
  <si>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</si>
  <si>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</si>
  <si>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</si>
  <si>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</si>
  <si>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</si>
  <si>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</si>
  <si>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</si>
  <si>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</si>
  <si>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</si>
  <si>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</si>
  <si>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</si>
  <si>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</si>
  <si>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</si>
  <si>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</si>
  <si>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</si>
  <si>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</si>
  <si>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</si>
  <si>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</si>
  <si>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</si>
  <si>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</si>
  <si>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</si>
  <si>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</si>
  <si>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</si>
  <si>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</si>
  <si>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</si>
  <si>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</si>
  <si>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</si>
  <si>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</si>
  <si>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</si>
  <si>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</si>
  <si>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</si>
  <si>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</si>
  <si>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</si>
  <si>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</si>
  <si>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</si>
  <si>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</si>
  <si>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</si>
  <si>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</si>
  <si>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</si>
  <si>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</si>
  <si>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</si>
  <si>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</si>
  <si>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</si>
  <si>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</si>
  <si>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</si>
  <si>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</si>
  <si>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</si>
  <si>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</si>
  <si>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</si>
  <si>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</si>
  <si>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</si>
  <si>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</si>
  <si>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</si>
  <si>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</si>
  <si>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</si>
  <si>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</si>
  <si>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</si>
  <si>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</si>
  <si>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</si>
  <si>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</si>
  <si>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</si>
  <si>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</si>
  <si>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</si>
  <si>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</si>
  <si>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</si>
  <si>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</si>
  <si>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</si>
  <si>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</si>
  <si>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</si>
  <si>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</si>
  <si>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</si>
  <si>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</si>
  <si>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</si>
  <si>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</si>
  <si>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</si>
  <si>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</si>
  <si>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</si>
  <si>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</si>
  <si>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</si>
  <si>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</si>
  <si>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</si>
  <si>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</si>
  <si>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</si>
  <si>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</si>
  <si>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</si>
  <si>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</si>
  <si>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</si>
  <si>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</si>
  <si>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</si>
  <si>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</si>
  <si>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</si>
  <si>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</si>
  <si>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</si>
  <si>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</si>
  <si>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</si>
  <si>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</si>
  <si>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</si>
  <si>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</si>
  <si>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</si>
  <si>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</si>
  <si>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</si>
  <si>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</si>
  <si>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</si>
  <si>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</si>
  <si>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</si>
  <si>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</si>
  <si>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</si>
  <si>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</si>
  <si>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</si>
  <si>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</si>
  <si>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</si>
  <si>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</si>
  <si>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</si>
  <si>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</si>
  <si>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</si>
  <si>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</si>
  <si>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</si>
  <si>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</si>
  <si>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</si>
  <si>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</si>
  <si>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</si>
  <si>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</si>
  <si>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</si>
  <si>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</si>
  <si>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</si>
  <si>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</si>
  <si>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</si>
  <si>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</si>
  <si>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</si>
  <si>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</si>
  <si>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</si>
  <si>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</si>
  <si>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</si>
  <si>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</si>
  <si>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</si>
  <si>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</si>
  <si>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</si>
  <si>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</si>
  <si>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</si>
  <si>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</si>
  <si>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</si>
  <si>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</si>
  <si>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</si>
  <si>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</si>
  <si>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</si>
  <si>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</si>
  <si>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</si>
  <si>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</si>
  <si>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</si>
  <si>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</si>
  <si>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</si>
  <si>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</si>
  <si>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</si>
  <si>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</si>
  <si>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</si>
  <si>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</si>
  <si>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</si>
  <si>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</si>
  <si>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</si>
  <si>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</si>
  <si>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</si>
  <si>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</si>
  <si>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</si>
  <si>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</si>
  <si>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</si>
  <si>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</si>
  <si>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</si>
  <si>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</si>
  <si>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</si>
  <si>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</si>
  <si>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</si>
  <si>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</si>
  <si>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</si>
  <si>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</si>
  <si>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</si>
  <si>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</si>
  <si>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</si>
  <si>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</si>
  <si>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</si>
  <si>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</si>
  <si>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</si>
  <si>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</si>
  <si>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</si>
  <si>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</si>
  <si>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</si>
  <si>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</si>
  <si>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</si>
  <si>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</si>
  <si>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</si>
  <si>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</si>
  <si>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</si>
  <si>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</si>
  <si>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</si>
  <si>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</si>
  <si>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</si>
  <si>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</si>
  <si>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</si>
  <si>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</si>
  <si>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</si>
  <si>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</si>
  <si>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</si>
  <si>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</si>
  <si>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</si>
  <si>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</si>
  <si>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</si>
  <si>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</si>
  <si>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</si>
  <si>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</si>
  <si>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</si>
  <si>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</si>
  <si>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</si>
  <si>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</si>
  <si>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</si>
  <si>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</si>
  <si>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</si>
  <si>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</si>
  <si>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</si>
  <si>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</si>
  <si>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</si>
  <si>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</si>
  <si>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</si>
  <si>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</si>
  <si>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</si>
  <si>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</si>
  <si>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</si>
  <si>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</si>
  <si>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</si>
  <si>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</si>
  <si>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</si>
  <si>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</si>
  <si>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</si>
  <si>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</si>
  <si>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</si>
  <si>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</si>
  <si>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</si>
  <si>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</si>
  <si>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</si>
  <si>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</si>
  <si>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</si>
  <si>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</si>
  <si>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</si>
  <si>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</si>
  <si>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</si>
  <si>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</si>
  <si>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</si>
  <si>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</si>
  <si>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</si>
  <si>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</si>
  <si>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</si>
  <si>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</si>
  <si>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</si>
  <si>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</si>
  <si>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</si>
  <si>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</si>
  <si>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</si>
  <si>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</si>
  <si>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</si>
  <si>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</si>
  <si>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</si>
  <si>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</si>
  <si>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</si>
  <si>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</si>
  <si>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</si>
  <si>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</si>
  <si>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</si>
  <si>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</si>
  <si>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</si>
  <si>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</si>
  <si>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</si>
  <si>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</si>
  <si>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</si>
  <si>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</si>
  <si>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</si>
  <si>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</si>
  <si>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</si>
  <si>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</si>
  <si>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</si>
  <si>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</si>
  <si>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</si>
  <si>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</si>
  <si>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</si>
  <si>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</si>
  <si>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</si>
  <si>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</si>
  <si>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</si>
  <si>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</si>
  <si>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</si>
  <si>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</si>
  <si>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</si>
  <si>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</si>
  <si>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</si>
  <si>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</si>
  <si>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</si>
  <si>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</si>
  <si>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</si>
  <si>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</si>
  <si>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</si>
  <si>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</si>
  <si>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</si>
  <si>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</si>
  <si>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</si>
  <si>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</si>
  <si>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</si>
  <si>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</si>
  <si>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</si>
  <si>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</si>
  <si>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</si>
  <si>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</si>
  <si>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</si>
  <si>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</si>
  <si>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</si>
  <si>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</si>
  <si>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</si>
  <si>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</si>
  <si>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</si>
  <si>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</si>
  <si>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</si>
  <si>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</si>
  <si>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</si>
  <si>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</si>
  <si>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</si>
  <si>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</si>
  <si>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</si>
  <si>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</si>
  <si>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</si>
  <si>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</si>
  <si>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</si>
  <si>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</si>
  <si>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</si>
  <si>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</si>
  <si>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</si>
  <si>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</si>
  <si>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</si>
  <si>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</si>
  <si>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</si>
  <si>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</si>
  <si>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</si>
  <si>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</si>
  <si>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</si>
  <si>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</si>
  <si>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</si>
  <si>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</si>
  <si>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</si>
  <si>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</si>
  <si>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</si>
  <si>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</si>
  <si>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</si>
  <si>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</si>
  <si>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</si>
  <si>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</si>
  <si>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</si>
  <si>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</si>
  <si>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</si>
  <si>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</si>
  <si>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</si>
  <si>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</si>
  <si>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</si>
  <si>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</si>
  <si>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</si>
  <si>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</si>
  <si>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</si>
  <si>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</si>
  <si>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</si>
  <si>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</si>
  <si>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</si>
  <si>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</si>
  <si>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</si>
  <si>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</si>
  <si>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</si>
  <si>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</si>
  <si>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</si>
  <si>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</si>
  <si>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</si>
  <si>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</si>
  <si>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</si>
  <si>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</si>
  <si>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</si>
  <si>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</si>
  <si>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</si>
  <si>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</si>
  <si>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</si>
  <si>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</si>
  <si>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</si>
  <si>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</si>
  <si>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</si>
  <si>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</si>
  <si>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</si>
  <si>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</si>
  <si>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</si>
  <si>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</si>
  <si>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</si>
  <si>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</si>
  <si>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</si>
  <si>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</si>
  <si>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</si>
  <si>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</si>
  <si>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</si>
  <si>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</si>
  <si>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</si>
  <si>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</si>
  <si>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</si>
  <si>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</si>
  <si>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</si>
  <si>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</si>
  <si>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</si>
  <si>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</si>
  <si>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</si>
  <si>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</si>
  <si>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</si>
  <si>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</si>
  <si>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</si>
  <si>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</si>
  <si>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</si>
  <si>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</si>
  <si>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</si>
  <si>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</si>
  <si>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</si>
  <si>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</si>
  <si>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</si>
  <si>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</si>
  <si>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</si>
  <si>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</si>
  <si>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</si>
  <si>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</si>
  <si>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</si>
  <si>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</si>
  <si>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</si>
  <si>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</si>
  <si>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</si>
  <si>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</si>
  <si>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</si>
  <si>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</si>
  <si>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</si>
  <si>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</si>
  <si>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</si>
  <si>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</si>
  <si>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</si>
  <si>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</si>
  <si>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</si>
  <si>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</si>
  <si>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</si>
  <si>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</si>
  <si>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</si>
  <si>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</si>
  <si>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</si>
  <si>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</si>
  <si>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</si>
  <si>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</si>
  <si>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</si>
  <si>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</si>
  <si>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</si>
  <si>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</si>
  <si>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</si>
  <si>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</si>
  <si>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</si>
  <si>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</si>
  <si>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</si>
  <si>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</si>
  <si>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</si>
  <si>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</si>
  <si>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</si>
  <si>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</si>
  <si>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</si>
  <si>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</si>
  <si>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</si>
  <si>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</si>
  <si>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</si>
  <si>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</si>
  <si>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</si>
  <si>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</si>
  <si>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</si>
  <si>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</si>
  <si>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</si>
  <si>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</si>
  <si>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</si>
  <si>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</si>
  <si>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</si>
  <si>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</si>
  <si>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</si>
  <si>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</si>
  <si>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</si>
  <si>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</si>
  <si>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</si>
  <si>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</si>
  <si>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</si>
  <si>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</si>
  <si>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</si>
  <si>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</si>
  <si>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</si>
  <si>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</si>
  <si>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</si>
  <si>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</si>
  <si>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</si>
  <si>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</si>
  <si>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</si>
  <si>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</si>
  <si>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</si>
  <si>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</si>
  <si>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</si>
  <si>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</si>
  <si>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</si>
  <si>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</si>
  <si>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</si>
  <si>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</si>
  <si>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</si>
  <si>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</si>
  <si>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</si>
  <si>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</si>
  <si>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</si>
  <si>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</si>
  <si>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</si>
  <si>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</si>
  <si>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</si>
  <si>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</si>
  <si>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</si>
  <si>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</si>
  <si>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</si>
  <si>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</si>
  <si>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</si>
  <si>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</si>
  <si>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</si>
  <si>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</si>
  <si>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</si>
  <si>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</si>
  <si>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</si>
  <si>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</si>
  <si>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</si>
  <si>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</si>
  <si>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</si>
  <si>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</si>
  <si>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</si>
  <si>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</si>
  <si>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</si>
  <si>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</si>
  <si>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</si>
  <si>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</si>
  <si>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</si>
  <si>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</si>
  <si>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</si>
  <si>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</si>
  <si>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</si>
  <si>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</si>
  <si>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</si>
  <si>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</si>
  <si>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</si>
  <si>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</si>
  <si>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</si>
  <si>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</si>
  <si>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</si>
  <si>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</si>
  <si>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</si>
  <si>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</si>
  <si>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</si>
  <si>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</si>
  <si>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</si>
  <si>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</si>
  <si>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</si>
  <si>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</si>
  <si>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</si>
  <si>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</si>
  <si>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</si>
  <si>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</si>
  <si>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</si>
  <si>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</si>
  <si>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</si>
  <si>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</si>
  <si>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</si>
  <si>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</si>
  <si>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</si>
  <si>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</si>
  <si>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</si>
  <si>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</si>
  <si>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</si>
  <si>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</si>
  <si>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</si>
  <si>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</si>
  <si>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</si>
  <si>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</si>
  <si>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</si>
  <si>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</si>
  <si>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</si>
  <si>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</si>
  <si>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</si>
  <si>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</si>
  <si>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</si>
  <si>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</si>
  <si>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</si>
  <si>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</si>
  <si>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</si>
  <si>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</si>
  <si>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</si>
  <si>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</si>
  <si>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</si>
  <si>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</si>
  <si>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</si>
  <si>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</si>
  <si>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</si>
  <si>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</si>
  <si>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</si>
  <si>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</si>
  <si>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</si>
  <si>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</si>
  <si>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</si>
  <si>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</si>
  <si>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</si>
  <si>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</si>
  <si>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</si>
  <si>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</si>
  <si>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</si>
  <si>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</si>
  <si>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</si>
  <si>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</si>
  <si>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</si>
  <si>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</si>
  <si>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</si>
  <si>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</si>
  <si>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</si>
  <si>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</si>
  <si>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</si>
  <si>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</si>
  <si>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</si>
  <si>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</si>
  <si>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</si>
  <si>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</si>
  <si>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</si>
  <si>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</si>
  <si>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</si>
  <si>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</si>
  <si>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</si>
  <si>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</si>
  <si>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</si>
  <si>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</si>
  <si>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</si>
  <si>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</si>
  <si>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</si>
  <si>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</si>
  <si>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</si>
  <si>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</si>
  <si>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</si>
  <si>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</si>
  <si>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</si>
  <si>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</si>
  <si>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</si>
  <si>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</si>
  <si>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</si>
  <si>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</si>
  <si>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</si>
  <si>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</si>
  <si>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</si>
  <si>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</si>
  <si>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</si>
  <si>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</si>
  <si>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</si>
  <si>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</si>
  <si>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</si>
  <si>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</si>
  <si>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</si>
  <si>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</si>
  <si>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</si>
  <si>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</si>
  <si>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</si>
  <si>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</si>
  <si>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</si>
  <si>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</si>
  <si>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</si>
  <si>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</si>
  <si>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</si>
  <si>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</si>
  <si>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</si>
  <si>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</si>
  <si>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</si>
  <si>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</si>
  <si>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</si>
  <si>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</si>
  <si>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</si>
  <si>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</si>
  <si>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</si>
  <si>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</si>
  <si>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</si>
  <si>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</si>
  <si>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</si>
  <si>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</si>
  <si>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</si>
  <si>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</si>
  <si>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</si>
  <si>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</si>
  <si>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</si>
  <si>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</si>
  <si>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</si>
  <si>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</si>
  <si>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</si>
  <si>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</si>
  <si>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</si>
  <si>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</si>
  <si>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</si>
  <si>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</si>
  <si>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</si>
  <si>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</si>
  <si>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</si>
  <si>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</si>
  <si>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</si>
  <si>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</si>
  <si>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</si>
  <si>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</si>
  <si>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</si>
  <si>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</si>
  <si>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</si>
  <si>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</si>
  <si>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</si>
  <si>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</si>
  <si>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</si>
  <si>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</si>
  <si>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</si>
  <si>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</si>
  <si>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</si>
  <si>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</si>
  <si>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</si>
  <si>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</si>
  <si>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</si>
  <si>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</si>
  <si>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</si>
  <si>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</si>
  <si>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</si>
  <si>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</si>
  <si>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</si>
  <si>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</si>
  <si>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</si>
  <si>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</si>
  <si>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</si>
  <si>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</si>
  <si>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</si>
  <si>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</si>
  <si>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</si>
  <si>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</si>
  <si>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</si>
  <si>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</si>
  <si>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</si>
  <si>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</si>
  <si>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</si>
  <si>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</si>
  <si>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</si>
  <si>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</si>
  <si>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</si>
  <si>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</si>
  <si>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</si>
  <si>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</si>
  <si>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</si>
  <si>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</si>
  <si>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</si>
  <si>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</si>
  <si>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</si>
  <si>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</si>
  <si>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</si>
  <si>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</si>
  <si>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</si>
  <si>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</si>
  <si>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</si>
  <si>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</si>
  <si>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</si>
  <si>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</si>
  <si>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</si>
  <si>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</si>
  <si>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</si>
  <si>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</si>
  <si>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</si>
  <si>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</si>
  <si>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</si>
  <si>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</si>
  <si>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</si>
  <si>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</si>
  <si>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</si>
  <si>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</si>
  <si>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</si>
  <si>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</si>
  <si>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</si>
  <si>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</si>
  <si>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</si>
  <si>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</si>
  <si>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</si>
  <si>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</si>
  <si>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</si>
  <si>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</si>
  <si>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</si>
  <si>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</si>
  <si>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</si>
  <si>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</si>
  <si>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</si>
  <si>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</si>
  <si>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</si>
  <si>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</si>
  <si>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</si>
  <si>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</si>
  <si>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</si>
  <si>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</si>
  <si>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</si>
  <si>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</si>
  <si>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</si>
  <si>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</si>
  <si>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</si>
  <si>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</si>
  <si>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</si>
  <si>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</si>
  <si>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</si>
  <si>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</si>
  <si>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</si>
  <si>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</si>
  <si>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</si>
  <si>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</si>
  <si>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</si>
  <si>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</si>
  <si>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</si>
  <si>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</si>
  <si>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</si>
  <si>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</si>
  <si>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</si>
  <si>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</si>
  <si>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</si>
  <si>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</si>
  <si>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</si>
  <si>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</si>
  <si>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</si>
  <si>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</si>
  <si>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</si>
  <si>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</si>
  <si>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</si>
  <si>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</si>
  <si>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</si>
  <si>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</si>
  <si>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</si>
  <si>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</si>
  <si>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</si>
  <si>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</si>
  <si>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</si>
  <si>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</si>
  <si>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</si>
  <si>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</si>
  <si>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</si>
  <si>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</si>
  <si>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</si>
  <si>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</si>
  <si>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</si>
  <si>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</si>
  <si>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</si>
  <si>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</si>
  <si>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</si>
  <si>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</si>
  <si>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</si>
  <si>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</si>
  <si>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</si>
  <si>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</si>
  <si>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</si>
  <si>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</si>
  <si>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</si>
  <si>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</si>
  <si>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</si>
  <si>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</si>
  <si>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</si>
  <si>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</si>
  <si>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</si>
  <si>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</si>
  <si>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</si>
  <si>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</si>
  <si>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</si>
  <si>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</si>
  <si>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</si>
  <si>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</si>
  <si>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</si>
  <si>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</si>
  <si>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</si>
  <si>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</si>
  <si>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</si>
  <si>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</si>
  <si>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</si>
  <si>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</si>
  <si>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</si>
  <si>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</si>
  <si>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</si>
  <si>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</si>
  <si>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</si>
  <si>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</si>
  <si>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</si>
  <si>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</si>
  <si>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</si>
  <si>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</si>
  <si>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</si>
  <si>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</si>
  <si>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</si>
  <si>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</si>
  <si>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</si>
  <si>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</si>
  <si>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</si>
  <si>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</si>
  <si>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</si>
  <si>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</si>
  <si>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</si>
  <si>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</si>
  <si>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</si>
  <si>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</si>
  <si>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</si>
  <si>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</si>
  <si>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</si>
  <si>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</si>
  <si>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</si>
  <si>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</si>
  <si>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</si>
  <si>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</si>
  <si>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</si>
  <si>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</si>
  <si>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</si>
  <si>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</si>
  <si>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</si>
  <si>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</si>
  <si>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</si>
  <si>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</si>
  <si>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</si>
  <si>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</si>
  <si>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</si>
  <si>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</si>
  <si>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</si>
  <si>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</si>
  <si>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</si>
  <si>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</si>
  <si>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</si>
  <si>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</si>
  <si>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</si>
  <si>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</si>
  <si>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</si>
  <si>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</si>
  <si>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</si>
  <si>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</si>
  <si>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</si>
  <si>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</si>
  <si>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</si>
  <si>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</si>
  <si>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</si>
  <si>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</si>
  <si>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</si>
  <si>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</si>
  <si>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</si>
  <si>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</si>
  <si>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</si>
  <si>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</si>
  <si>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</si>
  <si>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</si>
  <si>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</si>
  <si>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</si>
  <si>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</si>
  <si>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</si>
  <si>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</si>
  <si>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</si>
  <si>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</si>
  <si>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</si>
  <si>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</si>
  <si>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</si>
  <si>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</si>
  <si>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</si>
  <si>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</si>
  <si>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</si>
  <si>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</si>
  <si>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</si>
  <si>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</si>
  <si>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</si>
  <si>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</si>
  <si>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</si>
  <si>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</si>
  <si>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</si>
  <si>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</si>
  <si>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</si>
  <si>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</si>
  <si>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</si>
  <si>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</si>
  <si>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</si>
  <si>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</si>
  <si>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</si>
  <si>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</si>
  <si>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</si>
  <si>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</si>
  <si>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</si>
  <si>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</si>
  <si>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</si>
  <si>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</si>
  <si>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</si>
  <si>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</si>
  <si>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</si>
  <si>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</si>
  <si>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</si>
  <si>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</si>
  <si>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</si>
  <si>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</si>
  <si>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</si>
  <si>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</si>
  <si>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</si>
  <si>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</si>
  <si>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</si>
  <si>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</si>
  <si>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</si>
  <si>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</si>
  <si>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</si>
  <si>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</si>
  <si>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</si>
  <si>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</si>
  <si>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</si>
  <si>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</si>
  <si>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</si>
  <si>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</si>
  <si>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</si>
  <si>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</si>
  <si>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</si>
  <si>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</si>
  <si>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</si>
  <si>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</si>
  <si>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</si>
  <si>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</si>
  <si>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</si>
  <si>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</si>
  <si>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</si>
  <si>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</si>
  <si>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</si>
  <si>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</si>
  <si>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</si>
  <si>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</si>
  <si>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</si>
  <si>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</si>
  <si>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</si>
  <si>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</si>
  <si>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</si>
  <si>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</si>
  <si>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</si>
  <si>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</si>
  <si>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</si>
  <si>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</si>
  <si>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</si>
  <si>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</si>
  <si>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</si>
  <si>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</si>
  <si>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</si>
  <si>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</si>
  <si>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</si>
  <si>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</si>
  <si>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</si>
  <si>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</si>
  <si>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</si>
  <si>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</si>
  <si>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</si>
  <si>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</si>
  <si>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</si>
  <si>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</si>
  <si>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</si>
  <si>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</si>
  <si>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</si>
  <si>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</si>
  <si>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</si>
  <si>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</si>
  <si>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</si>
  <si>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</si>
  <si>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</si>
  <si>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</si>
  <si>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</si>
  <si>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</si>
  <si>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</si>
  <si>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</si>
  <si>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</si>
  <si>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</si>
  <si>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</si>
  <si>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</si>
  <si>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</si>
  <si>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</si>
  <si>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</si>
  <si>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</si>
  <si>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</si>
  <si>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</si>
  <si>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</si>
  <si>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</si>
  <si>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</si>
  <si>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</si>
  <si>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</si>
  <si>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</si>
  <si>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</si>
  <si>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</si>
  <si>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</si>
  <si>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</si>
  <si>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</si>
  <si>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</si>
  <si>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</si>
  <si>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</si>
  <si>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</si>
  <si>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</si>
  <si>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</si>
  <si>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</si>
  <si>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</si>
  <si>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</si>
  <si>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</si>
  <si>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</si>
  <si>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</si>
  <si>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</si>
  <si>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</si>
  <si>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</si>
  <si>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</si>
  <si>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</si>
  <si>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</si>
  <si>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</si>
  <si>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</si>
  <si>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</si>
  <si>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</si>
  <si>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</si>
  <si>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</si>
  <si>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</si>
  <si>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</si>
  <si>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</si>
  <si>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</si>
  <si>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</si>
  <si>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</si>
  <si>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</si>
  <si>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</si>
  <si>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</si>
  <si>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</si>
  <si>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</si>
  <si>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</si>
  <si>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</si>
  <si>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</si>
  <si>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</si>
  <si>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</si>
  <si>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</si>
  <si>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</si>
  <si>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</si>
  <si>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</si>
  <si>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</si>
  <si>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</si>
  <si>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</si>
  <si>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</si>
  <si>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</si>
  <si>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</si>
  <si>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</si>
  <si>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</si>
  <si>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</si>
  <si>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</si>
  <si>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</si>
  <si>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</si>
  <si>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</si>
  <si>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</si>
  <si>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</si>
  <si>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</si>
  <si>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</si>
  <si>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</si>
  <si>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</si>
  <si>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</si>
  <si>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</si>
  <si>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</si>
  <si>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</si>
  <si>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</si>
  <si>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</si>
  <si>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</si>
  <si>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</si>
  <si>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</si>
  <si>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</si>
  <si>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</si>
  <si>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</si>
  <si>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</si>
  <si>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</si>
  <si>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</si>
  <si>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</si>
  <si>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</si>
  <si>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</si>
  <si>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</si>
  <si>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</si>
  <si>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</si>
  <si>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</si>
  <si>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</si>
  <si>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</si>
  <si>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</si>
  <si>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</si>
  <si>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</si>
  <si>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</si>
  <si>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</si>
  <si>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</si>
  <si>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</si>
  <si>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</si>
  <si>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</si>
  <si>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</si>
  <si>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</si>
  <si>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</si>
  <si>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</si>
  <si>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</si>
  <si>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</si>
  <si>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</si>
  <si>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</si>
  <si>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</si>
  <si>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</si>
  <si>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</si>
  <si>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</si>
  <si>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</si>
  <si>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</si>
  <si>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</si>
  <si>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</si>
  <si>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</si>
  <si>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</si>
  <si>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</si>
  <si>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</si>
  <si>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</si>
  <si>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</si>
  <si>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</si>
  <si>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</si>
  <si>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</si>
  <si>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</si>
  <si>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</si>
  <si>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</si>
  <si>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</si>
  <si>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</si>
  <si>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</si>
  <si>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</si>
  <si>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</si>
  <si>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</si>
  <si>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</si>
  <si>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</si>
  <si>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</si>
  <si>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</si>
  <si>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</si>
  <si>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</si>
  <si>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</si>
  <si>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</si>
  <si>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</si>
  <si>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</si>
  <si>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</si>
  <si>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</si>
  <si>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</si>
  <si>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</si>
  <si>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</si>
  <si>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</si>
  <si>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</si>
  <si>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</si>
  <si>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</si>
  <si>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</si>
  <si>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</si>
  <si>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</si>
  <si>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</si>
  <si>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</si>
  <si>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</si>
  <si>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</si>
  <si>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</si>
  <si>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</si>
  <si>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</si>
  <si>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</si>
  <si>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</si>
  <si>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</si>
  <si>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</si>
  <si>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</si>
  <si>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</si>
  <si>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</si>
  <si>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</si>
  <si>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</si>
  <si>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</si>
  <si>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</si>
  <si>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</si>
  <si>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</si>
  <si>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</si>
  <si>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</si>
  <si>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</si>
  <si>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</si>
  <si>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</si>
  <si>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</si>
  <si>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</si>
  <si>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</si>
  <si>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</si>
  <si>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</si>
  <si>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</si>
  <si>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</si>
  <si>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</si>
  <si>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</si>
  <si>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</si>
  <si>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</si>
  <si>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</si>
  <si>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</si>
  <si>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</si>
  <si>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</si>
  <si>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</si>
  <si>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</si>
  <si>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</si>
  <si>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</si>
  <si>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</si>
  <si>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</si>
  <si>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</si>
  <si>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</si>
  <si>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</si>
  <si>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</si>
  <si>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</si>
  <si>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</si>
  <si>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</si>
  <si>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</si>
  <si>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</si>
  <si>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</si>
  <si>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</si>
  <si>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</si>
  <si>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</si>
  <si>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</si>
  <si>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</si>
  <si>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</si>
  <si>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</si>
  <si>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</si>
  <si>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</si>
  <si>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</si>
  <si>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</si>
  <si>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</si>
  <si>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</si>
  <si>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</si>
  <si>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</si>
  <si>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</si>
  <si>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</si>
  <si>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</si>
  <si>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</si>
  <si>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</si>
  <si>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</si>
  <si>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</si>
  <si>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</si>
  <si>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</si>
  <si>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</si>
  <si>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</si>
  <si>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</si>
  <si>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</si>
  <si>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</si>
  <si>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</si>
  <si>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</si>
  <si>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</si>
  <si>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</si>
  <si>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</si>
  <si>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</si>
  <si>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</si>
  <si>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</si>
  <si>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</si>
  <si>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</si>
  <si>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</si>
  <si>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</si>
  <si>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</si>
  <si>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</si>
  <si>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</si>
  <si>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</si>
  <si>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</si>
  <si>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</si>
  <si>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</si>
  <si>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</si>
  <si>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</si>
  <si>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</si>
  <si>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</si>
  <si>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</si>
  <si>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</si>
  <si>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</si>
  <si>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</si>
  <si>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</si>
  <si>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</si>
  <si>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</si>
  <si>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</si>
  <si>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</si>
  <si>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</si>
  <si>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</si>
  <si>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</si>
  <si>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</si>
  <si>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</si>
  <si>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</si>
  <si>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</si>
  <si>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</si>
  <si>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</si>
  <si>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</si>
  <si>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</si>
  <si>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</si>
  <si>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</si>
  <si>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</si>
  <si>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</si>
  <si>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</si>
  <si>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</si>
  <si>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</si>
  <si>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</si>
  <si>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</si>
  <si>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</si>
  <si>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</si>
  <si>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</si>
  <si>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</si>
  <si>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</si>
  <si>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</si>
  <si>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</si>
  <si>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</si>
  <si>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</si>
  <si>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</si>
  <si>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</si>
  <si>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</si>
  <si>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</si>
  <si>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</si>
  <si>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</si>
  <si>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</si>
  <si>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</si>
  <si>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</si>
  <si>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</si>
  <si>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</si>
  <si>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</si>
  <si>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</si>
  <si>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</si>
  <si>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</si>
  <si>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</si>
  <si>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</si>
  <si>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</si>
  <si>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</si>
  <si>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</si>
  <si>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</si>
  <si>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</si>
  <si>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</si>
  <si>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</si>
  <si>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</si>
  <si>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</si>
  <si>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</si>
  <si>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</si>
  <si>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</si>
  <si>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</si>
  <si>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</si>
  <si>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</si>
  <si>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</si>
  <si>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</si>
  <si>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</si>
  <si>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</si>
  <si>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</si>
  <si>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</si>
  <si>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</si>
  <si>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</si>
  <si>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</si>
  <si>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</si>
  <si>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</si>
  <si>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</si>
  <si>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</si>
  <si>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</si>
  <si>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</si>
  <si>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</si>
  <si>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</si>
  <si>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</si>
  <si>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</si>
  <si>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</si>
  <si>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</si>
  <si>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</si>
  <si>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</si>
  <si>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</si>
  <si>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</si>
  <si>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</si>
  <si>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</si>
  <si>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</si>
  <si>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</si>
  <si>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</si>
  <si>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</si>
  <si>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</si>
  <si>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</si>
  <si>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</si>
  <si>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</si>
  <si>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</si>
  <si>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</si>
  <si>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</si>
  <si>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</si>
  <si>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</si>
  <si>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</si>
  <si>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</si>
  <si>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</si>
  <si>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</si>
  <si>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</si>
  <si>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</si>
  <si>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</si>
  <si>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</si>
  <si>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</si>
  <si>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</si>
  <si>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</si>
  <si>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</si>
  <si>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</si>
  <si>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</si>
  <si>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</si>
  <si>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</si>
  <si>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</si>
  <si>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</si>
  <si>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</si>
  <si>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</si>
  <si>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</si>
  <si>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</si>
  <si>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</si>
  <si>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</si>
  <si>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</si>
  <si>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</si>
  <si>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</si>
  <si>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</si>
  <si>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</si>
  <si>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</si>
  <si>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</si>
  <si>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</si>
  <si>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</si>
  <si>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</si>
  <si>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</si>
  <si>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</si>
  <si>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</si>
  <si>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</si>
  <si>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</si>
  <si>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</si>
  <si>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</si>
  <si>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</si>
  <si>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</si>
  <si>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</si>
  <si>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</si>
  <si>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</si>
  <si>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</si>
  <si>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</si>
  <si>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</si>
  <si>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</si>
  <si>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</si>
  <si>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</si>
  <si>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</si>
  <si>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</si>
  <si>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</si>
  <si>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</si>
  <si>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</si>
  <si>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</si>
  <si>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</si>
  <si>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</si>
  <si>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</si>
  <si>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</si>
  <si>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</si>
  <si>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</si>
  <si>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</si>
  <si>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</si>
  <si>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</si>
  <si>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</si>
  <si>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</si>
  <si>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</si>
  <si>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</si>
  <si>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</si>
  <si>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</si>
  <si>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</si>
  <si>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</si>
  <si>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</si>
  <si>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</si>
  <si>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</si>
  <si>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</si>
  <si>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</si>
  <si>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</si>
  <si>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</si>
  <si>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</si>
  <si>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</si>
  <si>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</si>
  <si>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</si>
  <si>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</si>
  <si>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</si>
  <si>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</si>
  <si>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</si>
  <si>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</si>
  <si>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</si>
  <si>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</si>
  <si>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</si>
  <si>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</si>
  <si>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</si>
  <si>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</si>
  <si>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</si>
  <si>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</si>
  <si>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</si>
  <si>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</si>
  <si>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</si>
  <si>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</si>
  <si>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</si>
  <si>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</si>
  <si>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</si>
  <si>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</si>
  <si>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</si>
  <si>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</si>
  <si>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</si>
  <si>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</si>
  <si>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</si>
  <si>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</si>
  <si>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</si>
  <si>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</si>
  <si>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</si>
  <si>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</si>
  <si>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</si>
  <si>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</si>
  <si>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</si>
  <si>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</si>
  <si>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</si>
  <si>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</si>
  <si>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</si>
  <si>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</si>
  <si>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</si>
  <si>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</si>
  <si>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</si>
  <si>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</si>
  <si>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</si>
  <si>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</si>
  <si>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</si>
  <si>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</si>
  <si>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</si>
  <si>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</si>
  <si>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</si>
  <si>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</si>
  <si>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</si>
  <si>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</si>
  <si>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</si>
  <si>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</si>
  <si>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</si>
  <si>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</si>
  <si>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</si>
  <si>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</si>
  <si>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</si>
  <si>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</si>
  <si>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</si>
  <si>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</si>
  <si>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</si>
  <si>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</si>
  <si>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</si>
  <si>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</si>
  <si>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</si>
  <si>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</si>
  <si>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</si>
  <si>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</si>
  <si>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</si>
  <si>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</si>
  <si>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</si>
  <si>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</si>
  <si>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</si>
  <si>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</si>
  <si>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</si>
  <si>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</si>
  <si>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</si>
  <si>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</si>
  <si>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</si>
  <si>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</si>
  <si>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</si>
  <si>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</si>
  <si>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</si>
  <si>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</si>
  <si>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</si>
  <si>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</si>
  <si>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</si>
  <si>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</si>
  <si>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</si>
  <si>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</si>
  <si>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</si>
  <si>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</si>
  <si>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</si>
  <si>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</si>
  <si>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</si>
  <si>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</si>
  <si>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</si>
  <si>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</si>
  <si>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</si>
  <si>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</si>
  <si>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</si>
  <si>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</si>
  <si>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</si>
  <si>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</si>
  <si>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</si>
  <si>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</si>
  <si>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</si>
  <si>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</si>
  <si>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</si>
  <si>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</si>
  <si>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</si>
  <si>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</si>
  <si>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</si>
  <si>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</si>
  <si>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</si>
  <si>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</si>
  <si>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</si>
  <si>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</si>
  <si>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</si>
  <si>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</si>
  <si>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</si>
  <si>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</si>
  <si>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</si>
  <si>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</si>
  <si>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</si>
  <si>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</si>
  <si>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</si>
  <si>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</si>
  <si>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</si>
  <si>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</si>
  <si>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</si>
  <si>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</si>
  <si>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</si>
  <si>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</si>
  <si>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</si>
  <si>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</si>
  <si>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</si>
  <si>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</si>
  <si>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</si>
  <si>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</si>
  <si>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</si>
  <si>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</si>
  <si>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</si>
  <si>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</si>
  <si>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</si>
  <si>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</si>
  <si>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</si>
  <si>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</si>
  <si>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</si>
  <si>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</si>
  <si>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</si>
  <si>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</si>
  <si>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</si>
  <si>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</si>
  <si>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</si>
  <si>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</si>
  <si>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</si>
  <si>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</si>
  <si>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</si>
  <si>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</si>
  <si>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</si>
  <si>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</si>
  <si>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</si>
  <si>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</si>
  <si>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</si>
  <si>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</si>
  <si>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</si>
  <si>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</si>
  <si>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</si>
  <si>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</si>
  <si>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</si>
  <si>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</si>
  <si>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</si>
  <si>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</si>
  <si>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</si>
  <si>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</si>
  <si>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</si>
  <si>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</si>
  <si>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</si>
  <si>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</si>
  <si>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</si>
  <si>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</si>
  <si>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</si>
  <si>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</si>
  <si>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</si>
  <si>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</si>
  <si>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</si>
  <si>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</si>
  <si>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</si>
  <si>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</si>
  <si>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</si>
  <si>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</si>
  <si>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</si>
  <si>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</si>
  <si>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</si>
  <si>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</si>
  <si>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</si>
  <si>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</si>
  <si>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</si>
  <si>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</si>
  <si>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</si>
  <si>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</si>
  <si>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</si>
  <si>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</si>
  <si>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</si>
  <si>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</si>
  <si>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</si>
  <si>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</si>
  <si>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</si>
  <si>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</si>
  <si>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</si>
  <si>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</si>
  <si>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</si>
  <si>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</si>
  <si>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</si>
  <si>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</si>
  <si>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</si>
  <si>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</si>
  <si>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</si>
  <si>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</si>
  <si>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</si>
  <si>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</si>
  <si>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</si>
  <si>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</si>
  <si>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</si>
  <si>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</si>
  <si>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</si>
  <si>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</si>
  <si>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</si>
  <si>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</si>
  <si>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</si>
  <si>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</si>
  <si>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</si>
  <si>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</si>
  <si>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</si>
  <si>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</si>
  <si>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</si>
  <si>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</si>
  <si>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</si>
  <si>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</si>
  <si>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</si>
  <si>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</si>
  <si>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</si>
  <si>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</si>
  <si>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</si>
  <si>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</si>
  <si>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</si>
  <si>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</si>
  <si>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</si>
  <si>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</si>
  <si>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</si>
  <si>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</si>
  <si>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</si>
  <si>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</si>
  <si>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</si>
  <si>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</si>
  <si>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</si>
  <si>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</si>
  <si>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</si>
  <si>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</si>
  <si>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</si>
  <si>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</si>
  <si>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</si>
  <si>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</si>
  <si>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</si>
  <si>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</si>
  <si>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</si>
  <si>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</si>
  <si>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</si>
  <si>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</si>
  <si>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</si>
  <si>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</si>
  <si>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</si>
  <si>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</si>
  <si>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</si>
  <si>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</si>
  <si>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</si>
  <si>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</si>
  <si>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</si>
  <si>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</si>
  <si>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</si>
  <si>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</si>
  <si>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</si>
  <si>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</si>
  <si>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</si>
  <si>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</si>
  <si>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</si>
  <si>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</si>
  <si>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</si>
  <si>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</si>
  <si>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</si>
  <si>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</si>
  <si>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</si>
  <si>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</si>
  <si>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</si>
  <si>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</si>
  <si>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</si>
  <si>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</si>
  <si>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</si>
  <si>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</si>
  <si>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</si>
  <si>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</si>
  <si>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</si>
  <si>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</si>
  <si>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</si>
  <si>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</si>
  <si>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</si>
  <si>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</si>
  <si>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</si>
  <si>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</si>
  <si>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</si>
  <si>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</si>
  <si>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</si>
  <si>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</si>
  <si>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</si>
  <si>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</si>
  <si>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</si>
  <si>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</si>
  <si>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</si>
  <si>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</si>
  <si>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</si>
  <si>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</si>
  <si>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</si>
  <si>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</si>
  <si>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</si>
  <si>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</si>
  <si>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</si>
  <si>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</si>
  <si>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</si>
  <si>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</si>
  <si>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</si>
  <si>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</si>
  <si>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</si>
  <si>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</si>
  <si>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</si>
  <si>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</si>
  <si>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</si>
  <si>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</si>
  <si>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</si>
  <si>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</si>
  <si>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</si>
  <si>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</si>
  <si>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</si>
  <si>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</si>
  <si>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</si>
  <si>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</si>
  <si>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</si>
  <si>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</si>
  <si>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</si>
  <si>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</si>
  <si>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</si>
  <si>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</si>
  <si>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</si>
  <si>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</si>
  <si>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</si>
  <si>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</si>
  <si>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</si>
  <si>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</si>
  <si>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</si>
  <si>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</si>
  <si>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</si>
  <si>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</si>
  <si>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</si>
  <si>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</si>
  <si>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</si>
  <si>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</si>
  <si>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</si>
  <si>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</si>
  <si>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</si>
  <si>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</si>
  <si>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</si>
  <si>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</si>
  <si>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</si>
  <si>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</si>
  <si>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</si>
  <si>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</si>
  <si>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</si>
  <si>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</si>
  <si>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</si>
  <si>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</si>
  <si>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</si>
  <si>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</si>
  <si>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</si>
  <si>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</si>
  <si>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</si>
  <si>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</si>
  <si>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</si>
  <si>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</si>
  <si>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</si>
  <si>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</si>
  <si>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</si>
  <si>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</si>
  <si>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</si>
  <si>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</si>
  <si>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</si>
  <si>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</si>
  <si>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</si>
  <si>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</si>
  <si>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</si>
  <si>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</si>
  <si>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</si>
  <si>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</si>
  <si>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</si>
  <si>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</si>
  <si>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</si>
  <si>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</si>
  <si>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</si>
  <si>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</si>
  <si>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</si>
  <si>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</si>
  <si>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</si>
  <si>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</si>
  <si>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</si>
  <si>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</si>
  <si>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</si>
  <si>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</si>
  <si>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</si>
  <si>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</si>
  <si>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</si>
  <si>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</si>
  <si>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</si>
  <si>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</si>
  <si>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</si>
  <si>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</si>
  <si>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</si>
  <si>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</si>
  <si>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</si>
  <si>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</si>
  <si>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</si>
  <si>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</si>
  <si>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</si>
  <si>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</si>
  <si>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</si>
  <si>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</si>
  <si>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</si>
  <si>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</si>
  <si>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</si>
  <si>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</si>
  <si>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</si>
  <si>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</si>
  <si>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</si>
  <si>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</si>
  <si>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</si>
  <si>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</si>
  <si>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</si>
  <si>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</si>
  <si>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</si>
  <si>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</si>
  <si>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</si>
  <si>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</si>
  <si>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</si>
  <si>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</si>
  <si>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</si>
  <si>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</si>
  <si>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</si>
  <si>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</si>
  <si>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</si>
  <si>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</si>
  <si>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</si>
  <si>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</si>
  <si>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</si>
  <si>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</si>
  <si>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</si>
  <si>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</si>
  <si>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</si>
  <si>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</si>
  <si>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</si>
  <si>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</si>
  <si>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</si>
  <si>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</si>
  <si>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</si>
  <si>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</si>
  <si>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</si>
  <si>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</si>
  <si>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</si>
  <si>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</si>
  <si>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</si>
  <si>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</si>
  <si>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</si>
  <si>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</si>
  <si>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</si>
  <si>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</si>
  <si>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</si>
  <si>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</si>
  <si>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</si>
  <si>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</si>
  <si>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</si>
  <si>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</si>
  <si>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</si>
  <si>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</si>
  <si>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</si>
  <si>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</si>
  <si>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</si>
  <si>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</si>
  <si>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</si>
  <si>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</si>
  <si>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</si>
  <si>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</si>
  <si>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</si>
  <si>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</si>
  <si>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</si>
  <si>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</si>
  <si>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</si>
  <si>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</si>
  <si>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</si>
  <si>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</si>
  <si>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</si>
  <si>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</si>
  <si>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</si>
  <si>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</si>
  <si>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</si>
  <si>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</si>
  <si>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</si>
  <si>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</si>
  <si>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</si>
  <si>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</si>
  <si>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</si>
  <si>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</si>
  <si>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</si>
  <si>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</si>
  <si>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</si>
  <si>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</si>
  <si>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</si>
  <si>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</si>
  <si>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</si>
  <si>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</si>
  <si>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</si>
  <si>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</si>
  <si>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</si>
  <si>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</si>
  <si>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</si>
  <si>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</si>
  <si>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</si>
  <si>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</si>
  <si>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</si>
  <si>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</si>
  <si>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</si>
  <si>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</si>
  <si>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</si>
  <si>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</si>
  <si>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</si>
  <si>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</si>
  <si>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</si>
  <si>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</si>
  <si>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</si>
  <si>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</si>
  <si>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</si>
  <si>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</si>
  <si>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</si>
  <si>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</si>
  <si>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</si>
  <si>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</si>
  <si>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</si>
  <si>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</si>
  <si>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</si>
  <si>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</si>
  <si>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</si>
  <si>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</si>
  <si>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</si>
  <si>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</si>
  <si>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</si>
  <si>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</si>
  <si>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</si>
  <si>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</si>
  <si>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</si>
  <si>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</si>
  <si>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</si>
  <si>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</si>
  <si>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</si>
  <si>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</si>
  <si>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</si>
  <si>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</si>
  <si>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</si>
  <si>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</si>
  <si>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</si>
  <si>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</si>
  <si>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</si>
  <si>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</si>
  <si>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</si>
  <si>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</si>
  <si>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</si>
  <si>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</si>
  <si>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</si>
  <si>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</si>
  <si>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</si>
  <si>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</si>
  <si>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</si>
  <si>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</si>
  <si>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</si>
  <si>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</si>
  <si>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</si>
  <si>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</si>
  <si>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</si>
  <si>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</si>
  <si>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</si>
  <si>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</si>
  <si>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</si>
  <si>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</si>
  <si>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</si>
  <si>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</si>
  <si>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</si>
  <si>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</si>
  <si>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</si>
  <si>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</si>
  <si>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</si>
  <si>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</si>
  <si>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</si>
  <si>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</si>
  <si>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</si>
  <si>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</si>
  <si>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</si>
  <si>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</si>
  <si>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</si>
  <si>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</si>
  <si>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</si>
  <si>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</si>
  <si>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</si>
  <si>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</si>
  <si>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</si>
  <si>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</si>
  <si>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</si>
  <si>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</si>
  <si>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</si>
  <si>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</si>
  <si>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</si>
  <si>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</si>
  <si>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</si>
  <si>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</si>
  <si>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</si>
  <si>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</si>
  <si>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</si>
  <si>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</si>
  <si>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</si>
  <si>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</si>
  <si>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</si>
  <si>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</si>
  <si>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</si>
  <si>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</si>
  <si>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</si>
  <si>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</si>
  <si>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</si>
  <si>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</si>
  <si>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</si>
  <si>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</si>
  <si>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</si>
  <si>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</si>
  <si>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</si>
  <si>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</si>
  <si>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</si>
  <si>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</si>
  <si>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</si>
  <si>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</si>
  <si>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</si>
  <si>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</si>
  <si>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</si>
  <si>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</si>
  <si>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</si>
  <si>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</si>
  <si>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</si>
  <si>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</si>
  <si>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</si>
  <si>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</si>
  <si>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</si>
  <si>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</si>
  <si>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</si>
  <si>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</si>
  <si>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</si>
  <si>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</si>
  <si>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</si>
  <si>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</si>
  <si>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</si>
  <si>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</si>
  <si>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</si>
  <si>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</si>
  <si>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</si>
  <si>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</si>
  <si>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</si>
  <si>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</si>
  <si>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</si>
  <si>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</si>
  <si>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</si>
  <si>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</si>
  <si>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</si>
  <si>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</si>
  <si>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</si>
  <si>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</si>
  <si>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</si>
  <si>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</si>
  <si>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</si>
  <si>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</si>
  <si>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</si>
  <si>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</si>
  <si>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</si>
  <si>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</si>
  <si>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</si>
  <si>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</si>
  <si>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</si>
  <si>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</si>
  <si>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</si>
  <si>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</si>
  <si>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</si>
  <si>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</si>
  <si>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</si>
  <si>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</si>
  <si>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</si>
  <si>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</si>
  <si>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</si>
  <si>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</si>
  <si>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</si>
  <si>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</si>
  <si>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</si>
  <si>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</si>
  <si>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</si>
  <si>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</si>
  <si>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</si>
  <si>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</si>
  <si>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</si>
  <si>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</si>
  <si>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</si>
  <si>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</si>
  <si>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</si>
  <si>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</si>
  <si>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</si>
  <si>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</si>
  <si>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</si>
  <si>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</si>
  <si>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</si>
  <si>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</si>
  <si>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</si>
  <si>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</si>
  <si>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</si>
  <si>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</si>
  <si>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</si>
  <si>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</si>
  <si>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</si>
  <si>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</si>
  <si>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</si>
  <si>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</si>
  <si>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</si>
  <si>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</si>
  <si>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</si>
  <si>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</si>
  <si>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</si>
  <si>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</si>
  <si>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</si>
  <si>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</si>
  <si>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</si>
  <si>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</si>
  <si>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</si>
  <si>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</si>
  <si>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</si>
  <si>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</si>
  <si>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</si>
  <si>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</si>
  <si>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</si>
  <si>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</si>
  <si>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</si>
  <si>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</si>
  <si>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</si>
  <si>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</si>
  <si>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</si>
  <si>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</si>
  <si>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</si>
  <si>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</si>
  <si>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</si>
  <si>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</si>
  <si>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</si>
  <si>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</si>
  <si>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</si>
  <si>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</si>
  <si>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</si>
  <si>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</si>
  <si>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</si>
  <si>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</si>
  <si>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</si>
  <si>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</si>
  <si>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</si>
  <si>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</si>
  <si>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</si>
  <si>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</si>
  <si>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</si>
  <si>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</si>
  <si>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</si>
  <si>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</si>
  <si>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</si>
  <si>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</si>
  <si>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</si>
  <si>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</si>
  <si>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</si>
  <si>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</si>
  <si>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</si>
  <si>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</si>
  <si>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</si>
  <si>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</si>
  <si>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</si>
  <si>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</si>
  <si>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</si>
  <si>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</si>
  <si>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</si>
  <si>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</si>
  <si>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</si>
  <si>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</si>
  <si>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</si>
  <si>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</si>
  <si>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</si>
  <si>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</si>
  <si>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</si>
  <si>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</si>
  <si>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</si>
  <si>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</si>
  <si>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</si>
  <si>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</si>
  <si>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</si>
  <si>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</si>
  <si>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</si>
  <si>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</si>
  <si>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</si>
  <si>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</si>
  <si>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</si>
  <si>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</si>
  <si>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</si>
  <si>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</si>
  <si>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</si>
  <si>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</si>
  <si>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</si>
  <si>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</si>
  <si>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</si>
  <si>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</si>
  <si>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</si>
  <si>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</si>
  <si>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</si>
  <si>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</si>
  <si>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</si>
  <si>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</si>
  <si>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</si>
  <si>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</si>
  <si>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</si>
  <si>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</si>
  <si>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</si>
  <si>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</si>
  <si>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</si>
  <si>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</si>
  <si>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</si>
  <si>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</si>
  <si>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</si>
  <si>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</si>
  <si>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</si>
  <si>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</si>
  <si>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</si>
  <si>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</si>
  <si>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</si>
  <si>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</si>
  <si>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</si>
  <si>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</si>
  <si>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</si>
  <si>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</si>
  <si>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</si>
  <si>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</si>
  <si>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</si>
  <si>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</si>
  <si>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</si>
  <si>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</si>
  <si>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</si>
  <si>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</si>
  <si>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</si>
  <si>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</si>
  <si>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</si>
  <si>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</si>
  <si>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</si>
  <si>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</si>
  <si>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</si>
  <si>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</si>
  <si>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</si>
  <si>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</si>
  <si>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</si>
  <si>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</si>
  <si>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</si>
  <si>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</si>
  <si>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</si>
  <si>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</si>
  <si>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</si>
  <si>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</si>
  <si>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</si>
  <si>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</si>
  <si>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</si>
  <si>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</si>
  <si>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</si>
  <si>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</si>
  <si>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</si>
  <si>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</si>
  <si>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</si>
  <si>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</si>
  <si>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</si>
  <si>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</si>
  <si>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</si>
  <si>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</si>
  <si>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</si>
  <si>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</si>
  <si>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</si>
  <si>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</si>
  <si>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</si>
  <si>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</si>
  <si>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</si>
  <si>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</si>
  <si>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</si>
  <si>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</si>
  <si>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</si>
  <si>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</si>
  <si>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</si>
  <si>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</si>
  <si>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</si>
  <si>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</si>
  <si>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</si>
  <si>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</si>
  <si>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</si>
  <si>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</si>
  <si>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</si>
  <si>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</si>
  <si>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</si>
  <si>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</si>
  <si>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</si>
  <si>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</si>
  <si>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</si>
  <si>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</si>
  <si>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</si>
  <si>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</si>
  <si>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</si>
  <si>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</si>
  <si>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</si>
  <si>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</si>
  <si>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</si>
  <si>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</si>
  <si>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</si>
  <si>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</si>
  <si>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</si>
  <si>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</si>
  <si>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</si>
  <si>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</si>
  <si>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</si>
  <si>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</si>
  <si>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</si>
  <si>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</si>
  <si>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</si>
  <si>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Team at site TS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</si>
  <si>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</si>
  <si>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</si>
  <si>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</si>
  <si>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</si>
  <si>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PCM-20251018-00001540 </t>
  </si>
  <si>
    <t>jed0833</t>
  </si>
  <si>
    <t>EM team on the way need 10 Min</t>
  </si>
  <si>
    <t xml:space="preserve"> PCM-20251018-00001678 </t>
  </si>
  <si>
    <t xml:space="preserve">Access road issue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</si>
  <si>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</si>
  <si>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</si>
  <si>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</si>
  <si>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</si>
  <si>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</si>
  <si>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</si>
  <si>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</si>
  <si>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</si>
  <si>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</si>
  <si>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</si>
  <si>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</si>
  <si>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</si>
  <si>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</si>
  <si>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NO PCM</t>
  </si>
  <si>
    <t>team on the way need 20 minutes</t>
  </si>
  <si>
    <t>team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</si>
</sst>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4" totalsRowShown="0" headerRowDxfId="31" dataDxfId="30" headerRowBorderDxfId="28" tableBorderDxfId="29">
  <autoFilter ref="A1:L5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285.78655844907189</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5.2912459490689798</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45948.734984374998</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45948.734984374998</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45948.734984374998</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45948.734984374998</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45948.734984374998</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45948.734984374998</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45948.734984374998</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45948.734984374998</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45948.734984374998</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45948.734984374998</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45948.734984374998</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45948.734984374998</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45948.734984374998</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45948.734984374998</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45948.734984374998</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45948.734984374998</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45948.734984374998</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45948.734984374998</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45948.734984374998</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45948.734984374998</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45948.734984374998</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45948.734984374998</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45948.734984374998</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45948.734984374998</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45948.734984374998</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45948.734984374998</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45948.734984374998</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45948.734984374998</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45948.734984374998</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45948.734984374998</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45948.734984374998</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45948.734984374998</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45948.734984374998</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45948.734984374998</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45948.734984374998</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45948.734984374998</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45948.734984374998</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45948.734984374998</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45948.734984374998</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45948.734984374998</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45948.734984374998</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45948.734984374998</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45948.734984374998</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45948.734984374998</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45948.734984374998</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45948.734984374998</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45948.734984374998</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45948.734984374998</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45948.734984374998</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45948.734984374998</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45948.734984374998</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45948.734984374998</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45948.734984374998</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45948.734984374998</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45948.734984374998</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45948.734984374998</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45948.734984374998</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45948.734984374998</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45948.734984374998</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45948.734984374998</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45948.734984374998</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45948.734984374998</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45948.734984374998</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45948.734984374998</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45948.734984374998</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45948.734984374998</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45948.734984374998</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45948.734984374998</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45948.734984374998</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45948.734984374998</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45948.734984374998</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45948.734984374998</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45948.734984374998</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45948.734984374998</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45948.734984374998</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45948.734984374998</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45948.734984374998</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45948.734984374998</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45948.734984374998</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45948.734984374998</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45948.734984374998</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45948.734984374998</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45948.734984374998</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45948.734984374998</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45948.734984374998</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45948.734984374998</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45948.734984374998</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45948.734984374998</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45948.734984374998</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45948.734984374998</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45948.734984374998</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45948.734984374998</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45948.734984374998</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45948.734984374998</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45948.734984374998</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45948.734984374998</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45948.734984374998</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45948.734984374998</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45948.734984374998</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45948.734984374998</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45948.734984374998</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45948.734984374998</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45948.734984374998</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45948.734984374998</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45948.734984374998</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45948.734984374998</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45948.734984374998</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45948.734984374998</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FAEB96CE-84E2-491A-B304-B99D1057ED2A}"/>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142.00790104166663</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123.73514641203656</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4.2392089120330638</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t="str">
        <f>IFERROR(VLOOKUP(D6,DB!A:K,11,0),"")</f>
        <v>R2</v>
      </c>
      <c r="C6" s="18"/>
      <c r="D6" s="18" t="s">
        <v>27243</v>
      </c>
      <c r="E6" s="116"/>
      <c r="F6" s="117"/>
      <c r="G6" s="118">
        <f ca="1">IFERROR(NOW()-F6,"-")</f>
        <v>45948.734984374998</v>
      </c>
      <c r="H6" s="117"/>
      <c r="I6" s="18" t="str">
        <f>IFERROR(VLOOKUP(D6,DB!A:F,6,0),"")</f>
        <v>SCECO</v>
      </c>
      <c r="J6" s="18" t="str">
        <f>IFERROR(VLOOKUP(D6,DB!A:G,7,0),"")</f>
        <v>Vandalized</v>
      </c>
      <c r="K6" s="19" t="s">
        <v>39054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45948.734984374998</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45948.734984374998</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45948.734984374998</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45948.734984374998</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45948.734984374998</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45948.734984374998</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45948.734984374998</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45948.734984374998</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45948.734984374998</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45948.734984374998</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45948.734984374998</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45948.734984374998</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45948.734984374998</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45948.734984374998</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45948.734984374998</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45948.734984374998</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45948.734984374998</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45948.734984374998</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45948.734984374998</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45948.734984374998</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45948.734984374998</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45948.734984374998</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45948.734984374998</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45948.734984374998</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45948.734984374998</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45948.734984374998</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45948.734984374998</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45948.734984374998</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45948.734984374998</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45948.734984374998</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45948.734984374998</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45948.734984374998</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45948.734984374998</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45948.734984374998</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45948.734984374998</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45948.734984374998</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45948.734984374998</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45948.734984374998</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45948.734984374998</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45948.734984374998</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45948.734984374998</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45948.734984374998</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45948.734984374998</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45948.734984374998</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45948.734984374998</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45948.734984374998</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45948.734984374998</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45948.734984374998</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45948.734984374998</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45948.734984374998</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45948.734984374998</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45948.734984374998</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45948.734984374998</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45948.734984374998</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45948.734984374998</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45948.734984374998</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45948.734984374998</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45948.734984374998</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45948.734984374998</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45948.734984374998</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45948.734984374998</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45948.734984374998</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45948.734984374998</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45948.734984374998</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45948.734984374998</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45948.734984374998</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45948.734984374998</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45948.734984374998</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45948.734984374998</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45948.734984374998</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45948.734984374998</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45948.734984374998</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45948.734984374998</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45948.734984374998</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45948.734984374998</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45948.734984374998</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45948.734984374998</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45948.734984374998</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45948.734984374998</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45948.734984374998</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45948.734984374998</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45948.734984374998</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45948.734984374998</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45948.734984374998</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45948.734984374998</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45948.734984374998</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45948.734984374998</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45948.734984374998</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45948.734984374998</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45948.734984374998</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45948.734984374998</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45948.734984374998</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45948.734984374998</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C15" sqref="C15"/>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64"/>
      <c r="E2" s="18"/>
      <c r="F2" s="20"/>
      <c r="G2" s="21">
        <f t="shared" ref="G2:G47" ca="1" si="0">IFERROR(NOW()-F2,"-")</f>
        <v>45948.734984374998</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45948.734984374998</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45948.734984374998</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45948.734984374998</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45948.734984374998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45948.734984374998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45948.734984374998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45948.734984374998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45948.734984374998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45948.734984374998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45948.734984374998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45948.734984374998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45948.734984374998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45948.734984374998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45948.734984374998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45948.734984374998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45948.734984374998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45948.734984374998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45948.734984374998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45948.734984374998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45948.734984374998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45948.734984374998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45948.734984374998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45948.734984374998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45948.734984374998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45948.734984374998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45948.734984374998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45948.734984374998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45948.734984374998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45948.734984374998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45948.734984374998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45948.734984374998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45948.734984374998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45948.734984374998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45948.734984374998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45948.734984374998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45948.734984374998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45948.734984374998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45948.734984374998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45948.734984374998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45948.734984374998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45948.734984374998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45948.734984374998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45948.734984374998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45948.734984374998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45948.734984374998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45948.734984374998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45948.734984374998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45948.734984374998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45948.734984374998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45948.734984374998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45948.734984374998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45948.734984374998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45948.734984374998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45948.734984374998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45948.734984374998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45948.734984374998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45948.734984374998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45948.734984374998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45948.734984374998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45948.734984374998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45948.734984374998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45948.734984374998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45948.734984374998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45948.734984374998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45948.734984374998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45948.734984374998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45948.734984374998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45948.734984374998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45948.734984374998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45948.734984374998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45948.734984374998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45948.734984374998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45948.734984374998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45948.734984374998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45948.734984374998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45948.734984374998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45948.734984374998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45948.734984374998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45948.734984374998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45948.734984374998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45948.734984374998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45948.734984374998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45948.734984374998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45948.734984374998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45948.734984374998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45948.734984374998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45948.734984374998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45948.734984374998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45948.734984374998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45948.734984374998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45948.734984374998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45948.734984374998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45948.734984374998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45948.734984374998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45948.734984374998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45948.734984374998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45948.734984374998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45948.734984374998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45948.734984374998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45948.734984374998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45948.734984374998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45948.734984374998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45948.734984374998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45948.734984374998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45948.734984374998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45948.734984374998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45948.734984374998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45948.734984374998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45948.734984374998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45948.734984374998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45948.734984374998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45948.734984374998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45948.734984374998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45948.734984374998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45948.734984374998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45948.734984374998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45948.734984374998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45948.734984374998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45948.734984374998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45948.734984374998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45948.734984374998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45948.734984374998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45948.734984374998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45948.734984374998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45948.734984374998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45948.734984374998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45948.734984374998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45948.734984374998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45948.734984374998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45948.734984374998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45948.734984374998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45948.734984374998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45948.734984374998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45948.734984374998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45948.734984374998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45948.734984374998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45948.734984374998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45948.734984374998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45948.734984374998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45948.734984374998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45948.734984374998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45948.734984374998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45948.734984374998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45948.734984374998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45948.734984374998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45948.734984374998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45948.734984374998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45948.734984374998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45948.734984374998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45948.734984374998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45948.734984374998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45948.734984374998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45948.734984374998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45948.734984374998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45948.734984374998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45948.734984374998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45948.734984374998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45948.734984374998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45948.734984374998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45948.734984374998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45948.734984374998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45948.734984374998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45948.734984374998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45948.734984374998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45948.734984374998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45948.734984374998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45948.734984374998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45948.734984374998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45948.734984374998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45948.734984374998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45948.734984374998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45948.734984374998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45948.734984374998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45948.734984374998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45948.734984374998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45948.734984374998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45948.734984374998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45948.734984374998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45948.734984374998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45948.734984374998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45948.734984374998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45948.734984374998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45948.734984374998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45948.734984374998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45948.734984374998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45948.734984374998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45948.734984374998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45948.734984374998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45948.734984374998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45948.734984374998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45948.734984374998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45948.734984374998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45948.734984374998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45948.734984374998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45948.734984374998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45948.734984374998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45948.734984374998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45948.734984374998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45948.734984374998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45948.734984374998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45948.734984374998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45948.734984374998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45948.734984374998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45948.734984374998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45948.734984374998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45948.734984374998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45948.734984374998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45948.734984374998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45948.734984374998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45948.734984374998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45948.734984374998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45948.734984374998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45948.734984374998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45948.734984374998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45948.734984374998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45948.734984374998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45948.734984374998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45948.734984374998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45948.734984374998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45948.734984374998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45948.734984374998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45948.734984374998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45948.734984374998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45948.734984374998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45948.734984374998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45948.734984374998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45948.734984374998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45948.734984374998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45948.734984374998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45948.734984374998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45948.734984374998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45948.734984374998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45948.734984374998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45948.734984374998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45948.734984374998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45948.734984374998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45948.734984374998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45948.734984374998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45948.734984374998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45948.734984374998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45948.734984374998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45948.734984374998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45948.734984374998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45948.734984374998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45948.734984374998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45948.734984374998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45948.734984374998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45948.734984374998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45948.734984374998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45948.734984374998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45948.734984374998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45948.734984374998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45948.734984374998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45948.734984374998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45948.734984374998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45948.734984374998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45948.734984374998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45948.734984374998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45948.734984374998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45948.734984374998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45948.734984374998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45948.734984374998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45948.734984374998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45948.734984374998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45948.734984374998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45948.734984374998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45948.734984374998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45948.734984374998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45948.734984374998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45948.734984374998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45948.734984374998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45948.734984374998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45948.734984374998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45948.734984374998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45948.734984374998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45948.734984374998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45948.734984374998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45948.734984374998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45948.734984374998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45948.734984374998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45948.734984374998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45948.734984374998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45948.734984374998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45948.734984374998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45948.734984374998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45948.734984374998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45948.734984374998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45948.734984374998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45948.734984374998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45948.734984374998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45948.734984374998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45948.734984374998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45948.734984374998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45948.734984374998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45948.734984374998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45948.734984374998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45948.734984374998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45948.734984374998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45948.734984374998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45948.734984374998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45948.734984374998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45948.734984374998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45948.734984374998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45948.734984374998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45948.734984374998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45948.734984374998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45948.734984374998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45948.734984374998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45948.734984374998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45948.734984374998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45948.734984374998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45948.734984374998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45948.734984374998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45948.734984374998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45948.734984374998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45948.734984374998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45948.734984374998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45948.734984374998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45948.734984374998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45948.734984374998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45948.734984374998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45948.734984374998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45948.734984374998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45948.734984374998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45948.734984374998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45948.734984374998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45948.734984374998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45948.734984374998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45948.734984374998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45948.734984374998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45948.734984374998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45948.734984374998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45948.734984374998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45948.734984374998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45948.734984374998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45948.734984374998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45948.734984374998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45948.734984374998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45948.734984374998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45948.734984374998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45948.734984374998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45948.734984374998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45948.734984374998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45948.734984374998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45948.734984374998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45948.734984374998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45948.734984374998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45948.734984374998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45948.734984374998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45948.734984374998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45948.734984374998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45948.734984374998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45948.734984374998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45948.734984374998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45948.734984374998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45948.734984374998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45948.734984374998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45948.734984374998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45948.734984374998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45948.734984374998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45948.734984374998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45948.734984374998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45948.734984374998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45948.734984374998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45948.734984374998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45948.734984374998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45948.734984374998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45948.734984374998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45948.734984374998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45948.734984374998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45948.734984374998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45948.734984374998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45948.734984374998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45948.734984374998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45948.734984374998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45948.734984374998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45948.734984374998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45948.734984374998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45948.734984374998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45948.734984374998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45948.734984374998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45948.734984374998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45948.734984374998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45948.734984374998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45948.734984374998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45948.734984374998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45948.734984374998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45948.734984374998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45948.734984374998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45948.734984374998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45948.734984374998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45948.734984374998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45948.734984374998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45948.734984374998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45948.734984374998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45948.734984374998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45948.734984374998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45948.734984374998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45948.734984374998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45948.734984374998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45948.734984374998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45948.734984374998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45948.734984374998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45948.734984374998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45948.734984374998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45948.734984374998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45948.734984374998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45948.734984374998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45948.734984374998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45948.734984374998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45948.734984374998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45948.734984374998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45948.734984374998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45948.734984374998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45948.734984374998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45948.734984374998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45948.734984374998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45948.734984374998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45948.734984374998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45948.734984374998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45948.734984374998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45948.734984374998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45948.734984374998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45948.734984374998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45948.734984374998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45948.734984374998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45948.734984374998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45948.734984374998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45948.734984374998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45948.734984374998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45948.734984374998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45948.734984374998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45948.734984374998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45948.734984374998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45948.734984374998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45948.734984374998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45948.734984374998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45948.734984374998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45948.734984374998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45948.734984374998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45948.734984374998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45948.734984374998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45948.734984374998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45948.734984374998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45948.734984374998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45948.734984374998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45948.734984374998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45948.734984374998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45948.734984374998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45948.734984374998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45948.734984374998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45948.734984374998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45948.734984374998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45948.734984374998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45948.734984374998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45948.734984374998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45948.734984374998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45948.734984374998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45948.734984374998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45948.734984374998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45948.734984374998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45948.734984374998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45948.734984374998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45948.734984374998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45948.734984374998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45948.734984374998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45948.734984374998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45948.734984374998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45948.734984374998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45948.734984374998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45948.734984374998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45948.734984374998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45948.734984374998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45948.734984374998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45948.734984374998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45948.734984374998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45948.734984374998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45948.734984374998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45948.734984374998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45948.734984374998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45948.734984374998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45948.734984374998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45948.734984374998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45948.734984374998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45948.734984374998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45948.734984374998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45948.734984374998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45948.734984374998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45948.734984374998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45948.734984374998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45948.734984374998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45948.734984374998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45948.734984374998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45948.734984374998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45948.734984374998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45948.734984374998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45948.734984374998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45948.734984374998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45948.734984374998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45948.734984374998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45948.734984374998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45948.734984374998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45948.734984374998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45948.734984374998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45948.734984374998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45948.734984374998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45948.734984374998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45948.734984374998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45948.734984374998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45948.734984374998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45948.734984374998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45948.734984374998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45948.734984374998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45948.734984374998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45948.734984374998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45948.734984374998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45948.734984374998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45948.734984374998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45948.734984374998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45948.734984374998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45948.734984374998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45948.734984374998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45948.734984374998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45948.734984374998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45948.734984374998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45948.734984374998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45948.734984374998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45948.734984374998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45948.734984374998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45948.734984374998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45948.734984374998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45948.734984374998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45948.734984374998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45948.734984374998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45948.734984374998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45948.734984374998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45948.734984374998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45948.734984374998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45948.734984374998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45948.734984374998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45948.734984374998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45948.734984374998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45948.734984374998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45948.734984374998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45948.734984374998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45948.734984374998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45948.734984374998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45948.734984374998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45948.734984374998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45948.734984374998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45948.734984374998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45948.734984374998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45948.734984374998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45948.734984374998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45948.734984374998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45948.734984374998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45948.734984374998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45948.734984374998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45948.734984374998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45948.734984374998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45948.734984374998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45948.734984374998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45948.734984374998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45948.734984374998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45948.734984374998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45948.734984374998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45948.734984374998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45948.734984374998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45948.734984374998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45948.734984374998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45948.734984374998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45948.734984374998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45948.734984374998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45948.734984374998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45948.734984374998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45948.734984374998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45948.734984374998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45948.734984374998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45948.734984374998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45948.734984374998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45948.734984374998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45948.734984374998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45948.734984374998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45948.734984374998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45948.734984374998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45948.734984374998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45948.734984374998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45948.734984374998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45948.734984374998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45948.734984374998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45948.734984374998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45948.734984374998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45948.734984374998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45948.734984374998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45948.734984374998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45948.734984374998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45948.734984374998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45948.734984374998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45948.734984374998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45948.734984374998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45948.734984374998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45948.734984374998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45948.734984374998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45948.734984374998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45948.734984374998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45948.734984374998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45948.734984374998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45948.734984374998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45948.734984374998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45948.734984374998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45948.734984374998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45948.734984374998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45948.734984374998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45948.734984374998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45948.734984374998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45948.734984374998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45948.734984374998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45948.734984374998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45948.734984374998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45948.734984374998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45948.734984374998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45948.734984374998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45948.734984374998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45948.734984374998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45948.734984374998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45948.734984374998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45948.734984374998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45948.734984374998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45948.734984374998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45948.734984374998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45948.734984374998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45948.734984374998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45948.734984374998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45948.734984374998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45948.734984374998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45948.734984374998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45948.734984374998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45948.734984374998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45948.734984374998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45948.734984374998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45948.734984374998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45948.734984374998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45948.734984374998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45948.734984374998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45948.734984374998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45948.734984374998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45948.734984374998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45948.734984374998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45948.734984374998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45948.734984374998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45948.734984374998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45948.734984374998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45948.734984374998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45948.734984374998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45948.734984374998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45948.734984374998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45948.734984374998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45948.734984374998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45948.734984374998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45948.734984374998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45948.734984374998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45948.734984374998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45948.734984374998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45948.734984374998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45948.734984374998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45948.734984374998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45948.734984374998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45948.734984374998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45948.734984374998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45948.734984374998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45948.734984374998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45948.734984374998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45948.734984374998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45948.734984374998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45948.734984374998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45948.734984374998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45948.734984374998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45948.734984374998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45948.734984374998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45948.734984374998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45948.734984374998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45948.734984374998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45948.734984374998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45948.734984374998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45948.734984374998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45948.734984374998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45948.734984374998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45948.734984374998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45948.734984374998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45948.734984374998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45948.734984374998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45948.734984374998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45948.734984374998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45948.734984374998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45948.734984374998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45948.734984374998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45948.734984374998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45948.734984374998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45948.734984374998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45948.734984374998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45948.734984374998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45948.734984374998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45948.734984374998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45948.734984374998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45948.734984374998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45948.734984374998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45948.734984374998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45948.734984374998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45948.734984374998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45948.734984374998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45948.734984374998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45948.734984374998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45948.734984374998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45948.734984374998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45948.734984374998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45948.734984374998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45948.734984374998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45948.734984374998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45948.734984374998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45948.734984374998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45948.734984374998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45948.734984374998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45948.734984374998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45948.734984374998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45948.734984374998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45948.734984374998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45948.734984374998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45948.734984374998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45948.734984374998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45948.734984374998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45948.734984374998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45948.734984374998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45948.734984374998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45948.734984374998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45948.734984374998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45948.734984374998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45948.734984374998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45948.734984374998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45948.734984374998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45948.734984374998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45948.734984374998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45948.734984374998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45948.734984374998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45948.734984374998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45948.734984374998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45948.734984374998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45948.734984374998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45948.734984374998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45948.734984374998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45948.734984374998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45948.734984374998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45948.734984374998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45948.734984374998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45948.734984374998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45948.734984374998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45948.734984374998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45948.734984374998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45948.734984374998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45948.734984374998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45948.734984374998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45948.734984374998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45948.734984374998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45948.734984374998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45948.734984374998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45948.734984374998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45948.734984374998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45948.734984374998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45948.734984374998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45948.734984374998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45948.734984374998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45948.734984374998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45948.734984374998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45948.734984374998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45948.734984374998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45948.734984374998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45948.734984374998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45948.734984374998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45948.734984374998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45948.734984374998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45948.734984374998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45948.734984374998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45948.734984374998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45948.734984374998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45948.734984374998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45948.734984374998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45948.734984374998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45948.734984374998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45948.734984374998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45948.734984374998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45948.734984374998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45948.734984374998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45948.734984374998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45948.734984374998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45948.734984374998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45948.734984374998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45948.734984374998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45948.734984374998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45948.734984374998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45948.734984374998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45948.734984374998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45948.734984374998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45948.734984374998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45948.734984374998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45948.734984374998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45948.734984374998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45948.734984374998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45948.734984374998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45948.734984374998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45948.734984374998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45948.734984374998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45948.734984374998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45948.734984374998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45948.734984374998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45948.734984374998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45948.734984374998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45948.734984374998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45948.734984374998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45948.734984374998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45948.734984374998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45948.734984374998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45948.734984374998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45948.734984374998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45948.734984374998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45948.734984374998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45948.734984374998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45948.734984374998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45948.734984374998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45948.734984374998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45948.734984374998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45948.734984374998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45948.734984374998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45948.734984374998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45948.734984374998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45948.734984374998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45948.734984374998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45948.734984374998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45948.734984374998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45948.734984374998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45948.734984374998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45948.734984374998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45948.734984374998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45948.734984374998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45948.734984374998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45948.734984374998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45948.734984374998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45948.734984374998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45948.734984374998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45948.734984374998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45948.734984374998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45948.734984374998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45948.734984374998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45948.734984374998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45948.734984374998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45948.734984374998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45948.734984374998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45948.734984374998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45948.734984374998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45948.734984374998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45948.734984374998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45948.734984374998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45948.734984374998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45948.734984374998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45948.734984374998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45948.734984374998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45948.734984374998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45948.734984374998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45948.734984374998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45948.734984374998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45948.734984374998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45948.734984374998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45948.734984374998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45948.734984374998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45948.734984374998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45948.734984374998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45948.734984374998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45948.734984374998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45948.734984374998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45948.734984374998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45948.734984374998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45948.734984374998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45948.734984374998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45948.734984374998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45948.734984374998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45948.734984374998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45948.734984374998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45948.734984374998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45948.734984374998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45948.734984374998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45948.734984374998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45948.734984374998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45948.734984374998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45948.734984374998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45948.734984374998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45948.734984374998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45948.734984374998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45948.734984374998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45948.734984374998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45948.734984374998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45948.734984374998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45948.734984374998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45948.734984374998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45948.734984374998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45948.734984374998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45948.734984374998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45948.734984374998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45948.734984374998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45948.734984374998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45948.734984374998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45948.734984374998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45948.734984374998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45948.734984374998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45948.734984374998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45948.734984374998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45948.734984374998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45948.734984374998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45948.734984374998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45948.734984374998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45948.734984374998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45948.734984374998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45948.734984374998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45948.734984374998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45948.734984374998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45948.734984374998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45948.734984374998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45948.734984374998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45948.734984374998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45948.734984374998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45948.734984374998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45948.734984374998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45948.734984374998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45948.734984374998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45948.734984374998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45948.734984374998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45948.734984374998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45948.734984374998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45948.734984374998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45948.734984374998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45948.734984374998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45948.734984374998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45948.734984374998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45948.734984374998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45948.734984374998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45948.734984374998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45948.734984374998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45948.734984374998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45948.734984374998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45948.734984374998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45948.734984374998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45948.734984374998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45948.734984374998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45948.734984374998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45948.734984374998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45948.734984374998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45948.734984374998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45948.734984374998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45948.734984374998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45948.734984374998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45948.734984374998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45948.734984374998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45948.734984374998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45948.734984374998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45948.734984374998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45948.734984374998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45948.734984374998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45948.734984374998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45948.734984374998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45948.734984374998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45948.734984374998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45948.734984374998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45948.734984374998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45948.734984374998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45948.734984374998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45948.734984374998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45948.734984374998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45948.734984374998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45948.734984374998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45948.734984374998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45948.734984374998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45948.734984374998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45948.734984374998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45948.734984374998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45948.734984374998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45948.734984374998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45948.734984374998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45948.734984374998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45948.734984374998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45948.734984374998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45948.734984374998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45948.734984374998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45948.734984374998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45948.734984374998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45948.734984374998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45948.734984374998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45948.734984374998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45948.734984374998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45948.734984374998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45948.734984374998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45948.734984374998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45948.734984374998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45948.734984374998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45948.734984374998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45948.734984374998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45948.734984374998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45948.734984374998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45948.734984374998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45948.734984374998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45948.734984374998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45948.734984374998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45948.734984374998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45948.734984374998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45948.734984374998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45948.734984374998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45948.734984374998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45948.734984374998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45948.734984374998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45948.734984374998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45948.734984374998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45948.734984374998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45948.734984374998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45948.734984374998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45948.734984374998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45948.734984374998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45948.734984374998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45948.734984374998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45948.734984374998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45948.734984374998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45948.734984374998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45948.734984374998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45948.734984374998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45948.734984374998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45948.734984374998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45948.734984374998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45948.734984374998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45948.734984374998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45948.734984374998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45948.734984374998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45948.734984374998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45948.734984374998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45948.734984374998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45948.734984374998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45948.734984374998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45948.734984374998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45948.734984374998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45948.734984374998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45948.734984374998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45948.734984374998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45948.734984374998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45948.734984374998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45948.734984374998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45948.734984374998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45948.734984374998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45948.734984374998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45948.734984374998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45948.734984374998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45948.734984374998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45948.734984374998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45948.734984374998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45948.734984374998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45948.734984374998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45948.734984374998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45948.734984374998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45948.734984374998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45948.734984374998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45948.734984374998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45948.734984374998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45948.734984374998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45948.734984374998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45948.734984374998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45948.734984374998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45948.734984374998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45948.734984374998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45948.734984374998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45948.734984374998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45948.734984374998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45948.734984374998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45948.734984374998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45948.734984374998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45948.734984374998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45948.734984374998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45948.734984374998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45948.734984374998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45948.734984374998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45948.734984374998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45948.734984374998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45948.734984374998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45948.734984374998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45948.734984374998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45948.734984374998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45948.734984374998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45948.734984374998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45948.734984374998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45948.734984374998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45948.734984374998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45948.734984374998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45948.734984374998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45948.734984374998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45948.734984374998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45948.734984374998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45948.734984374998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45948.734984374998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45948.734984374998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45948.734984374998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45948.734984374998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45948.734984374998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45948.734984374998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45948.734984374998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45948.734984374998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45948.734984374998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45948.734984374998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45948.734984374998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45948.734984374998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45948.734984374998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45948.734984374998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45948.734984374998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45948.734984374998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45948.734984374998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45948.734984374998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45948.734984374998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45948.734984374998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45948.734984374998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45948.734984374998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45948.734984374998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45948.734984374998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45948.734984374998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45948.734984374998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45948.734984374998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45948.734984374998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45948.734984374998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45948.734984374998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45948.734984374998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45948.734984374998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45948.734984374998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45948.734984374998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45948.734984374998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45948.734984374998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45948.734984374998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45948.734984374998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45948.734984374998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45948.734984374998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45948.734984374998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45948.734984374998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45948.734984374998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45948.734984374998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45948.734984374998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45948.734984374998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45948.734984374998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45948.734984374998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45948.734984374998</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39055</v>
      </c>
      <c r="B2" s="98" t="str">
        <f>IFERROR(VLOOKUP(D2,DB!A:K,11,0),"")</f>
        <v>R4</v>
      </c>
      <c r="C2" s="99">
        <v>1</v>
      </c>
      <c r="D2" s="95" t="s">
        <v>35082</v>
      </c>
      <c r="E2" s="100" t="s">
        <v>38964</v>
      </c>
      <c r="F2" s="101">
        <v>45703.480717592596</v>
      </c>
      <c r="G2" s="102">
        <f ca="1">IFERROR(NOW()-F2,"")</f>
        <v>245.25426678240183</v>
      </c>
      <c r="H2" s="101">
        <v>45703.474768518521</v>
      </c>
      <c r="I2" s="98" t="str">
        <f>IFERROR(VLOOKUP(D2,DB!A:F,6,0),"")</f>
        <v>SCECO</v>
      </c>
      <c r="J2" s="98" t="str">
        <f>IFERROR(VLOOKUP(D2,DB!A:G,7,0),"")</f>
        <v>Dead</v>
      </c>
      <c r="K2" s="103" t="s">
        <v>39056</v>
      </c>
      <c r="L2" s="95" t="str">
        <f>IFERROR(VLOOKUP(D2,DB!A:I,9,0),"")</f>
        <v>Latis</v>
      </c>
    </row>
    <row r="3" spans="1:16" ht="15" customHeight="1">
      <c r="A3" s="121" t="s">
        <v>39057</v>
      </c>
      <c r="B3" s="121" t="str">
        <f>IFERROR(VLOOKUP(D3,DB!A:K,11,0),"")</f>
        <v>R4</v>
      </c>
      <c r="C3" s="122">
        <v>2</v>
      </c>
      <c r="D3" s="123" t="s">
        <v>28178</v>
      </c>
      <c r="E3" s="100" t="s">
        <v>38964</v>
      </c>
      <c r="F3" s="125">
        <v>45947.495092592595</v>
      </c>
      <c r="G3" s="126">
        <f ca="1">IFERROR(NOW()-F3,"")</f>
        <v>1.2398917824029922</v>
      </c>
      <c r="H3" s="125">
        <v>45947.457812499997</v>
      </c>
      <c r="I3" s="121" t="str">
        <f>IFERROR(VLOOKUP(D3,DB!A:F,6,0),"")</f>
        <v>SCECO</v>
      </c>
      <c r="J3" s="121" t="str">
        <f>IFERROR(VLOOKUP(D3,DB!A:G,7,0),"")</f>
        <v>Dead</v>
      </c>
      <c r="K3" s="127" t="s">
        <v>39058</v>
      </c>
      <c r="L3" s="123" t="str">
        <f>IFERROR(VLOOKUP(D3,DB!A:I,9,0),"")</f>
        <v>Latis</v>
      </c>
    </row>
    <row r="4" spans="1:16" ht="15" customHeight="1">
      <c r="A4" s="121" t="s">
        <v>39059</v>
      </c>
      <c r="B4" s="121" t="str">
        <f>IFERROR(VLOOKUP(D4,DB!A:K,11,0),"")</f>
        <v>R4</v>
      </c>
      <c r="C4" s="122">
        <v>2</v>
      </c>
      <c r="D4" s="123" t="s">
        <v>39060</v>
      </c>
      <c r="E4" s="100" t="s">
        <v>38964</v>
      </c>
      <c r="F4" s="125">
        <v>45948.673854166664</v>
      </c>
      <c r="G4" s="126">
        <f ca="1">IFERROR(NOW()-F4,"")</f>
        <v>6.1130208334361669E-2</v>
      </c>
      <c r="H4" s="125">
        <v>45948.658796296295</v>
      </c>
      <c r="I4" s="121" t="str">
        <f>IFERROR(VLOOKUP(D4,DB!A:F,6,0),"")</f>
        <v>SCECO</v>
      </c>
      <c r="J4" s="121" t="str">
        <f>IFERROR(VLOOKUP(D4,DB!A:G,7,0),"")</f>
        <v>Vandalized</v>
      </c>
      <c r="K4" s="127" t="s">
        <v>39061</v>
      </c>
      <c r="L4" s="123" t="str">
        <f>IFERROR(VLOOKUP(D4,DB!A:I,9,0),"")</f>
        <v>Latis</v>
      </c>
    </row>
    <row r="5" spans="1:16" ht="15" customHeight="1">
      <c r="A5" s="121" t="s">
        <v>39062</v>
      </c>
      <c r="B5" s="121" t="str">
        <f>IFERROR(VLOOKUP(D5,DB!A:K,11,0),"")</f>
        <v>R4</v>
      </c>
      <c r="C5" s="122">
        <v>3</v>
      </c>
      <c r="D5" s="95" t="s">
        <v>35060</v>
      </c>
      <c r="E5" s="100" t="s">
        <v>38964</v>
      </c>
      <c r="F5" s="125">
        <v>45948.726273148146</v>
      </c>
      <c r="G5" s="126">
        <f ca="1">IFERROR(NOW()-F5,"")</f>
        <v>8.7112268520286307E-3</v>
      </c>
      <c r="H5" s="125">
        <v>45948.676840277774</v>
      </c>
      <c r="I5" s="121" t="str">
        <f>IFERROR(VLOOKUP(D5,DB!A:F,6,0),"")</f>
        <v>Generator-SG</v>
      </c>
      <c r="J5" s="121" t="str">
        <f>IFERROR(VLOOKUP(D5,DB!A:G,7,0),"")</f>
        <v>No BB Shifted</v>
      </c>
      <c r="K5" s="127" t="s">
        <v>39063</v>
      </c>
      <c r="L5" s="123" t="str">
        <f>IFERROR(VLOOKUP(D5,DB!A:I,9,0),"")</f>
        <v>Latis</v>
      </c>
    </row>
    <row r="6" spans="1:16" ht="15" customHeight="1">
      <c r="A6" s="121"/>
      <c r="B6" s="121" t="str">
        <f>IFERROR(VLOOKUP(D6,DB!A:K,11,0),"")</f>
        <v/>
      </c>
      <c r="C6" s="122"/>
      <c r="D6" s="95"/>
      <c r="E6" s="100"/>
      <c r="F6" s="125"/>
      <c r="G6" s="126">
        <f ca="1">IFERROR(NOW()-F6,"")</f>
        <v>45948.734984374998</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45948.734984374998</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45948.734984374998</v>
      </c>
      <c r="H8" s="125"/>
      <c r="I8" s="121" t="str">
        <f>IFERROR(VLOOKUP(D8,DB!A:F,6,0),"")</f>
        <v/>
      </c>
      <c r="J8" s="121" t="str">
        <f>IFERROR(VLOOKUP(D8,DB!A:G,7,0),"")</f>
        <v/>
      </c>
      <c r="K8" s="127"/>
      <c r="L8" s="123" t="str">
        <f>IFERROR(VLOOKUP(D8,DB!A:I,9,0),"")</f>
        <v/>
      </c>
    </row>
    <row r="9" spans="1:16" ht="15" customHeight="1">
      <c r="A9" s="121"/>
      <c r="B9" s="121" t="str">
        <f>IFERROR(VLOOKUP(D9,DB!A:K,11,0),"")</f>
        <v/>
      </c>
      <c r="C9" s="122"/>
      <c r="D9" s="95"/>
      <c r="E9" s="100"/>
      <c r="F9" s="125"/>
      <c r="G9" s="126">
        <f ca="1">IFERROR(NOW()-F9,"")</f>
        <v>45948.734984374998</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45948.734984374998</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95"/>
      <c r="E11" s="100"/>
      <c r="F11" s="125"/>
      <c r="G11" s="126">
        <f ca="1">IFERROR(NOW()-F11,"")</f>
        <v>45948.734984374998</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45948.734984374998</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45948.734984374998</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45948.734984374998</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45948.734984374998</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45948.734984374998</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45948.734984374998</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45948.734984374998</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45948.734984374998</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45948.734984374998</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45948.734984374998</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45948.734984374998</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45948.734984374998</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45948.734984374998</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45948.734984374998</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45948.734984374998</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45948.734984374998</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45948.734984374998</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45948.734984374998</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45948.734984374998</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45948.734984374998</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45948.734984374998</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45948.734984374998</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45948.734984374998</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00"/>
      <c r="F35" s="125"/>
      <c r="G35" s="126">
        <f ca="1">IFERROR(NOW()-F35,"")</f>
        <v>45948.734984374998</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00"/>
      <c r="F36" s="125"/>
      <c r="G36" s="126">
        <f ca="1">IFERROR(NOW()-F36,"")</f>
        <v>45948.734984374998</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00"/>
      <c r="F37" s="125"/>
      <c r="G37" s="126">
        <f ca="1">IFERROR(NOW()-F37,"")</f>
        <v>45948.734984374998</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45948.734984374998</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45948.734984374998</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45948.734984374998</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45948.734984374998</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45948.734984374998</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45948.734984374998</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45948.734984374998</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45948.734984374998</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45948.734984374998</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45948.734984374998</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45948.734984374998</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45948.734984374998</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45948.734984374998</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45948.734984374998</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45948.734984374998</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45948.734984374998</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45948.734984374998</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45948.734984374998</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45948.734984374998</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45948.734984374998</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45948.734984374998</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45948.734984374998</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45948.734984374998</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45948.734984374998</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45948.734984374998</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45948.734984374998</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45948.734984374998</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45948.734984374998</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45948.734984374998</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45948.734984374998</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45948.734984374998</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45948.734984374998</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45948.734984374998</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45948.734984374998</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45948.734984374998</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45948.734984374998</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45948.734984374998</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45948.734984374998</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45948.734984374998</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45948.734984374998</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45948.734984374998</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45948.734984374998</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45948.734984374998</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45948.734984374998</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45948.734984374998</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45948.734984374998</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45948.734984374998</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45948.734984374998</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45948.734984374998</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45948.734984374998</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45948.734984374998</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45948.734984374998</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45948.734984374998</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45948.734984374998</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45948.734984374998</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45948.734984374998</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45948.734984374998</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45948.734984374998</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45948.734984374998</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45948.734984374998</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45948.734984374998</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45948.734984374998</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45948.734984374998</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45948.734984374998</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45948.734984374998</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45948.734984374998</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45948.734984374998</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45948.734984374998</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45948.734984374998</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45948.734984374998</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45948.734984374998</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45948.734984374998</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45948.734984374998</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45948.734984374998</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45948.734984374998</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45948.734984374998</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45948.734984374998</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45948.734984374998</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45948.734984374998</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45948.734984374998</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45948.734984374998</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45948.734984374998</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45948.734984374998</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45948.734984374998</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45948.734984374998</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45948.734984374998</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45948.734984374998</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45948.734984374998</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45948.734984374998</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45948.734984374998</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45948.734984374998</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45948.734984374998</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45948.734984374998</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45948.734984374998</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45948.734984374998</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45948.734984374998</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45948.734984374998</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45948.734984374998</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45948.734984374998</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45948.734984374998</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45948.734984374998</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45948.734984374998</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45948.734984374998</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45948.734984374998</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45948.734984374998</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45948.734984374998</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45948.734984374998</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45948.734984374998</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45948.734984374998</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45948.734984374998</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45948.734984374998</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45948.734984374998</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45948.734984374998</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45948.734984374998</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45948.734984374998</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45948.734984374998</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45948.734984374998</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45948.734984374998</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45948.734984374998</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45948.734984374998</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45948.734984374998</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45948.734984374998</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45948.734984374998</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45948.734984374998</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45948.734984374998</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45948.734984374998</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45948.734984374998</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45948.734984374998</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45948.734984374998</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45948.734984374998</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45948.734984374998</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45948.734984374998</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45948.734984374998</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45948.734984374998</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45948.734984374998</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45948.734984374998</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45948.734984374998</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45948.734984374998</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45948.734984374998</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45948.734984374998</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45948.734984374998</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45948.734984374998</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45948.734984374998</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45948.734984374998</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45948.734984374998</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45948.734984374998</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45948.734984374998</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45948.734984374998</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45948.734984374998</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45948.734984374998</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45948.734984374998</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45948.734984374998</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45948.734984374998</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45948.734984374998</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45948.734984374998</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45948.734984374998</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45948.734984374998</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45948.734984374998</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45948.734984374998</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45948.734984374998</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45948.734984374998</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45948.734984374998</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45948.734984374998</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45948.734984374998</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45948.734984374998</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45948.734984374998</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45948.734984374998</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45948.734984374998</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45948.734984374998</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45948.734984374998</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45948.734984374998</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45948.734984374998</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45948.734984374998</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45948.734984374998</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45948.734984374998</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45948.734984374998</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45948.734984374998</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45948.734984374998</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45948.734984374998</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45948.734984374998</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45948.734984374998</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45948.734984374998</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45948.734984374998</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45948.734984374998</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45948.734984374998</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45948.734984374998</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45948.734984374998</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45948.734984374998</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45948.734984374998</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45948.734984374998</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45948.734984374998</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45948.734984374998</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45948.734984374998</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45948.734984374998</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45948.734984374998</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45948.734984374998</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45948.734984374998</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45948.734984374998</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45948.734984374998</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45948.734984374998</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45948.734984374998</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45948.734984374998</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45948.734984374998</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45948.734984374998</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45948.734984374998</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45948.734984374998</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45948.734984374998</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45948.734984374998</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45948.734984374998</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45948.734984374998</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45948.734984374998</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45948.734984374998</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45948.734984374998</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45948.734984374998</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45948.734984374998</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45948.734984374998</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45948.734984374998</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45948.734984374998</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45948.734984374998</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45948.734984374998</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45948.734984374998</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45948.734984374998</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45948.734984374998</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45948.734984374998</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45948.734984374998</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45948.734984374998</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45948.734984374998</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45948.734984374998</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45948.734984374998</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45948.734984374998</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45948.734984374998</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45948.734984374998</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45948.734984374998</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45948.734984374998</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45948.734984374998</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45948.734984374998</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45948.734984374998</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45948.734984374998</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45948.734984374998</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45948.734984374998</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45948.734984374998</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45948.734984374998</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45948.734984374998</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45948.734984374998</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45948.734984374998</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45948.734984374998</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45948.734984374998</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45948.734984374998</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45948.734984374998</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45948.734984374998</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45948.734984374998</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45948.734984374998</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45948.734984374998</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45948.734984374998</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45948.734984374998</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45948.734984374998</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45948.734984374998</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45948.734984374998</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45948.734984374998</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45948.734984374998</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45948.734984374998</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45948.734984374998</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45948.734984374998</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45948.734984374998</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45948.734984374998</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45948.734984374998</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45948.734984374998</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45948.734984374998</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45948.734984374998</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45948.734984374998</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45948.734984374998</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45948.734984374998</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45948.734984374998</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45948.734984374998</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45948.734984374998</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45948.734984374998</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45948.734984374998</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45948.734984374998</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45948.734984374998</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45948.734984374998</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45948.734984374998</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45948.734984374998</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45948.734984374998</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45948.734984374998</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45948.734984374998</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45948.734984374998</v>
      </c>
      <c r="H323" s="125"/>
      <c r="I323" s="121" t="str">
        <f>IFERROR(VLOOKUP(D323,DB!A:F,6,0),"")</f>
        <v/>
      </c>
      <c r="J323" s="121" t="str">
        <f>IFERROR(VLOOKUP(D323,DB!A:G,7,0),"")</f>
        <v/>
      </c>
      <c r="K323" s="127"/>
      <c r="L323" s="123" t="str">
        <f>IFERROR(VLOOKUP(D323,DB!A:I,9,0),"")</f>
        <v/>
      </c>
    </row>
    <row r="324" spans="1:12" ht="15" customHeight="1">
      <c r="A324" s="121"/>
      <c r="B324" s="121" t="str">
        <f>IFERROR(VLOOKUP(D324,DB!A:K,11,0),"")</f>
        <v/>
      </c>
      <c r="C324" s="122"/>
      <c r="D324" s="123"/>
      <c r="E324" s="124"/>
      <c r="F324" s="125"/>
      <c r="G324" s="126">
        <f ca="1">IFERROR(NOW()-F324,"")</f>
        <v>45948.734984374998</v>
      </c>
      <c r="H324" s="125"/>
      <c r="I324" s="121" t="str">
        <f>IFERROR(VLOOKUP(D324,DB!A:F,6,0),"")</f>
        <v/>
      </c>
      <c r="J324" s="121" t="str">
        <f>IFERROR(VLOOKUP(D324,DB!A:G,7,0),"")</f>
        <v/>
      </c>
      <c r="K324" s="127"/>
      <c r="L324" s="123" t="str">
        <f>IFERROR(VLOOKUP(D324,DB!A:I,9,0),"")</f>
        <v/>
      </c>
    </row>
    <row r="325" spans="1:12" ht="15" customHeight="1">
      <c r="A325" s="121"/>
      <c r="B325" s="121" t="str">
        <f>IFERROR(VLOOKUP(D325,DB!A:K,11,0),"")</f>
        <v/>
      </c>
      <c r="C325" s="122"/>
      <c r="D325" s="123"/>
      <c r="E325" s="124"/>
      <c r="F325" s="125"/>
      <c r="G325" s="126">
        <f ca="1">IFERROR(NOW()-F325,"")</f>
        <v>45948.734984374998</v>
      </c>
      <c r="H325" s="125"/>
      <c r="I325" s="121" t="str">
        <f>IFERROR(VLOOKUP(D325,DB!A:F,6,0),"")</f>
        <v/>
      </c>
      <c r="J325" s="121" t="str">
        <f>IFERROR(VLOOKUP(D325,DB!A:G,7,0),"")</f>
        <v/>
      </c>
      <c r="K325" s="127"/>
      <c r="L325" s="123" t="str">
        <f>IFERROR(VLOOKUP(D325,DB!A:I,9,0),"")</f>
        <v/>
      </c>
    </row>
    <row r="326" spans="1:12" ht="15" customHeight="1">
      <c r="A326" s="121"/>
      <c r="B326" s="121" t="str">
        <f>IFERROR(VLOOKUP(D326,DB!A:K,11,0),"")</f>
        <v/>
      </c>
      <c r="C326" s="122"/>
      <c r="D326" s="123"/>
      <c r="E326" s="124"/>
      <c r="F326" s="125"/>
      <c r="G326" s="126">
        <f ca="1">IFERROR(NOW()-F326,"")</f>
        <v>45948.734984374998</v>
      </c>
      <c r="H326" s="125"/>
      <c r="I326" s="121" t="str">
        <f>IFERROR(VLOOKUP(D326,DB!A:F,6,0),"")</f>
        <v/>
      </c>
      <c r="J326" s="121" t="str">
        <f>IFERROR(VLOOKUP(D326,DB!A:G,7,0),"")</f>
        <v/>
      </c>
      <c r="K326" s="127"/>
      <c r="L326" s="123" t="str">
        <f>IFERROR(VLOOKUP(D326,DB!A:I,9,0),"")</f>
        <v/>
      </c>
    </row>
    <row r="327" spans="1:12" ht="15" customHeight="1">
      <c r="A327" s="128"/>
      <c r="B327" s="128" t="str">
        <f>IFERROR(VLOOKUP(D327,DB!A:K,11,0),"")</f>
        <v/>
      </c>
      <c r="C327" s="129"/>
      <c r="D327" s="130"/>
      <c r="E327" s="131"/>
      <c r="F327" s="132"/>
      <c r="G327" s="133">
        <f ca="1">IFERROR(NOW()-F327,"")</f>
        <v>45948.734984374998</v>
      </c>
      <c r="H327" s="132"/>
      <c r="I327" s="128" t="str">
        <f>IFERROR(VLOOKUP(D327,DB!A:F,6,0),"")</f>
        <v/>
      </c>
      <c r="J327" s="128" t="str">
        <f>IFERROR(VLOOKUP(D327,DB!A:G,7,0),"")</f>
        <v/>
      </c>
      <c r="K327" s="134"/>
      <c r="L327" s="130"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tabSelected="1" workbookViewId="0">
      <selection activeCell="D7" sqref="D7"/>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56.90292418980971</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22.546107060181384</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3.9634103009229875</v>
      </c>
      <c r="H4" s="38">
        <v>45944.676192129627</v>
      </c>
      <c r="I4" s="37" t="str">
        <f>IFERROR(VLOOKUP(D4,DB!A:F,6,0),"")</f>
        <v>SCECO</v>
      </c>
      <c r="J4" s="37" t="str">
        <f>IFERROR(VLOOKUP(D4,DB!A:G,7,0),"")</f>
        <v>Dead</v>
      </c>
      <c r="K4" s="37" t="s">
        <v>39069</v>
      </c>
      <c r="L4" s="37" t="str">
        <f>IFERROR(VLOOKUP(D4,DB!A:I,9,0),"")</f>
        <v>Latis</v>
      </c>
    </row>
    <row r="5" spans="1:13" ht="30.75">
      <c r="A5" s="164" t="s">
        <v>39070</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39071</v>
      </c>
      <c r="L5" s="164" t="str">
        <f>IFERROR(VLOOKUP(D5,DB!A:I,9,0),"")</f>
        <v>Latis</v>
      </c>
    </row>
    <row r="6" spans="1:13" ht="15">
      <c r="A6" s="164"/>
      <c r="B6" s="164" t="str">
        <f>IFERROR(VLOOKUP(D6,DB!A:K,11,0),"")</f>
        <v/>
      </c>
      <c r="C6" s="164"/>
      <c r="D6" s="164"/>
      <c r="E6" s="164"/>
      <c r="F6" s="165"/>
      <c r="G6" s="166">
        <f ca="1">IFERROR(NOW()-F6,"")</f>
        <v>45948.734984374998</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45948.734984374998</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45948.734984374998</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45948.734984374998</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45948.734984374998</v>
      </c>
      <c r="H10" s="165"/>
      <c r="I10" s="164" t="str">
        <f>IFERROR(VLOOKUP(D10,DB!A:F,6,0),"")</f>
        <v/>
      </c>
      <c r="J10" s="164" t="str">
        <f>IFERROR(VLOOKUP(D10,DB!A:G,7,0),"")</f>
        <v/>
      </c>
      <c r="K10" s="164"/>
      <c r="L10" s="164" t="str">
        <f>IFERROR(VLOOKUP(D10,DB!A:I,9,0),"")</f>
        <v/>
      </c>
    </row>
    <row r="11" spans="1:13" ht="15.75">
      <c r="A11" s="164"/>
      <c r="B11" s="164" t="str">
        <f>IFERROR(VLOOKUP(D11,DB!A:K,11,0),"")</f>
        <v/>
      </c>
      <c r="C11" s="164"/>
      <c r="D11" s="167"/>
      <c r="E11" s="164"/>
      <c r="F11" s="165"/>
      <c r="G11" s="166">
        <f ca="1">IFERROR(NOW()-F11,"")</f>
        <v>45948.734984374998</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45948.734984374998</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45948.734984374998</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45948.734984374998</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45948.734984374998</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45948.734984374998</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45948.734984374998</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45948.734984374998</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45948.734984374998</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45948.734984374998</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45948.734984374998</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45948.734984374998</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45948.734984374998</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45948.734984374998</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45948.734984374998</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45948.734984374998</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45948.734984374998</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45948.734984374998</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45948.734984374998</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45948.734984374998</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45948.734984374998</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45948.734984374998</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45948.734984374998</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45948.734984374998</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45948.734984374998</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45948.734984374998</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45948.734984374998</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45948.734984374998</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45948.734984374998</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45948.734984374998</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45948.734984374998</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45948.734984374998</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45948.734984374998</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45948.734984374998</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45948.734984374998</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45948.734984374998</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45948.734984374998</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45948.734984374998</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45948.734984374998</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45948.734984374998</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45948.734984374998</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45948.734984374998</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45948.734984374998</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45948.734984374998</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45948.734984374998</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45948.734984374998</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45948.734984374998</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45948.734984374998</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45948.734984374998</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45948.734984374998</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45948.734984374998</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45948.734984374998</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45948.734984374998</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45948.734984374998</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45948.734984374998</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45948.734984374998</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45948.734984374998</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45948.734984374998</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45948.734984374998</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45948.734984374998</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45948.734984374998</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45948.734984374998</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45948.734984374998</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45948.734984374998</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45948.734984374998</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45948.734984374998</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45948.734984374998</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45948.734984374998</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45948.734984374998</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45948.734984374998</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45948.734984374998</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45948.734984374998</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45948.734984374998</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45948.734984374998</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45948.734984374998</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45948.734984374998</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45948.734984374998</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45948.734984374998</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45948.734984374998</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45948.734984374998</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45948.734984374998</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45948.734984374998</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45948.734984374998</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45948.734984374998</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45948.734984374998</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45948.734984374998</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45948.734984374998</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45948.734984374998</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45948.734984374998</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45948.734984374998</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45948.734984374998</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45948.734984374998</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45948.734984374998</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45948.734984374998</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45948.734984374998</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45948.734984374998</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45948.734984374998</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45948.734984374998</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45948.734984374998</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45948.734984374998</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45948.734984374998</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45948.734984374998</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45948.734984374998</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45948.734984374998</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45948.734984374998</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45948.734984374998</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45948.734984374998</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45948.734984374998</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45948.734984374998</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45948.734984374998</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45948.734984374998</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45948.734984374998</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45948.734984374998</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45948.734984374998</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45948.734984374998</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45948.734984374998</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45948.734984374998</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45948.734984374998</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45948.734984374998</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45948.734984374998</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45948.734984374998</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45948.734984374998</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45948.734984374998</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45948.734984374998</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45948.734984374998</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45948.734984374998</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45948.734984374998</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45948.734984374998</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45948.734984374998</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45948.734984374998</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45948.734984374998</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45948.734984374998</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45948.734984374998</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45948.734984374998</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45948.734984374998</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45948.734984374998</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45948.734984374998</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45948.734984374998</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45948.734984374998</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45948.734984374998</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45948.734984374998</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45948.734984374998</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45948.734984374998</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45948.734984374998</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45948.734984374998</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45948.734984374998</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45948.734984374998</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45948.734984374998</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45948.734984374998</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45948.734984374998</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45948.734984374998</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45948.734984374998</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45948.734984374998</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45948.734984374998</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45948.734984374998</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45948.734984374998</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45948.734984374998</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45948.734984374998</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45948.734984374998</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45948.734984374998</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45948.734984374998</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45948.734984374998</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45948.734984374998</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45948.734984374998</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45948.734984374998</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45948.734984374998</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45948.734984374998</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45948.734984374998</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45948.734984374998</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45948.734984374998</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45948.734984374998</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45948.734984374998</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45948.734984374998</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45948.734984374998</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45948.734984374998</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45948.734984374998</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45948.734984374998</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45948.734984374998</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45948.734984374998</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45948.734984374998</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45948.734984374998</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45948.734984374998</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45948.734984374998</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45948.734984374998</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45948.734984374998</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45948.734984374998</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45948.734984374998</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45948.734984374998</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45948.734984374998</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45948.734984374998</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45948.734984374998</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45948.734984374998</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45948.734984374998</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45948.734984374998</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45948.734984374998</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45948.734984374998</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45948.734984374998</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45948.734984374998</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45948.734984374998</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45948.734984374998</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45948.734984374998</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45948.734984374998</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45948.734984374998</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45948.734984374998</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45948.734984374998</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45948.734984374998</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45948.734984374998</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45948.734984374998</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45948.734984374998</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45948.734984374998</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45948.734984374998</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45948.734984374998</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45948.734984374998</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45948.734984374998</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45948.734984374998</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45948.734984374998</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45948.734984374998</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45948.734984374998</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45948.734984374998</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45948.734984374998</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45948.734984374998</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45948.734984374998</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45948.734984374998</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45948.734984374998</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45948.734984374998</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45948.734984374998</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45948.734984374998</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45948.734984374998</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45948.734984374998</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45948.734984374998</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45948.734984374998</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45948.734984374998</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45948.734984374998</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45948.734984374998</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45948.734984374998</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45948.734984374998</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45948.734984374998</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45948.734984374998</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45948.734984374998</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45948.734984374998</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45948.734984374998</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45948.734984374998</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45948.734984374998</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45948.734984374998</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45948.734984374998</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45948.734984374998</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45948.734984374998</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45948.734984374998</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45948.734984374998</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45948.734984374998</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45948.734984374998</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45948.734984374998</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45948.734984374998</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45948.734984374998</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45948.734984374998</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45948.734984374998</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45948.734984374998</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45948.734984374998</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45948.734984374998</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45948.734984374998</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45948.734984374998</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45948.734984374998</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45948.734984374998</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45948.734984374998</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45948.734984374998</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45948.734984374998</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45948.734984374998</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45948.734984374998</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45948.734984374998</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45948.734984374998</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45948.734984374998</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45948.734984374998</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45948.734984374998</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45948.734984374998</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45948.734984374998</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45948.734984374998</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45948.734984374998</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45948.734984374998</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45948.734984374998</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45948.734984374998</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45948.734984374998</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45948.734984374998</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45948.734984374998</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45948.734984374998</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45948.734984374998</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45948.734984374998</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45948.734984374998</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45948.734984374998</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45948.734984374998</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45948.734984374998</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45948.734984374998</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45948.734984374998</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45948.734984374998</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45948.734984374998</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45948.734984374998</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45948.734984374998</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45948.734984374998</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45948.734984374998</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45948.734984374998</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45948.734984374998</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45948.734984374998</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45948.734984374998</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45948.734984374998</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45948.734984374998</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45948.734984374998</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45948.734984374998</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45948.734984374998</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45948.734984374998</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45948.734984374998</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45948.734984374998</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45948.734984374998</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45948.734984374998</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45948.734984374998</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45948.734984374998</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45948.734984374998</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45948.734984374998</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45948.734984374998</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45948.734984374998</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45948.734984374998</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45948.734984374998</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45948.734984374998</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45948.734984374998</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45948.734984374998</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45948.734984374998</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45948.734984374998</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45948.734984374998</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45948.734984374998</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45948.734984374998</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45948.734984374998</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45948.734984374998</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45948.734984374998</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45948.734984374998</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45948.734984374998</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45948.734984374998</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45948.734984374998</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45948.734984374998</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45948.734984374998</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45948.734984374998</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45948.734984374998</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45948.734984374998</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45948.734984374998</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45948.734984374998</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45948.734984374998</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45948.734984374998</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45948.734984374998</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45948.734984374998</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45948.734984374998</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45948.734984374998</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45948.734984374998</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45948.734984374998</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45948.734984374998</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45948.734984374998</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45948.734984374998</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45948.734984374998</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45948.734984374998</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45948.734984374998</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45948.734984374998</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45948.734984374998</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45948.734984374998</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45948.734984374998</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45948.734984374998</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45948.734984374998</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45948.734984374998</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45948.734984374998</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45948.734984374998</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45948.734984374998</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45948.734984374998</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45948.734984374998</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45948.734984374998</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45948.734984374998</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45948.734984374998</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45948.734984374998</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45948.734984374998</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45948.734984374998</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45948.734984374998</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45948.734984374998</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45948.734984374998</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45948.734984374998</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45948.734984374998</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45948.734984374998</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45948.734984374998</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45948.734984374998</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45948.734984374998</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45948.734984374998</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45948.734984374998</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45948.734984374998</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45948.734984374998</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45948.734984374998</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45948.734984374998</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45948.734984374998</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45948.734984374998</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45948.734984374998</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45948.734984374998</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45948.734984374998</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45948.734984374998</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45948.734984374998</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45948.734984374998</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45948.734984374998</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45948.734984374998</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45948.734984374998</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45948.734984374998</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45948.734984374998</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45948.734984374998</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45948.734984374998</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45948.734984374998</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45948.734984374998</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45948.734984374998</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45948.734984374998</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45948.734984374998</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45948.734984374998</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45948.734984374998</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45948.734984374998</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45948.734984374998</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45948.734984374998</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45948.734984374998</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45948.734984374998</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45948.734984374998</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45948.734984374998</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45948.734984374998</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45948.734984374998</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45948.734984374998</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45948.734984374998</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45948.734984374998</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45948.734984374998</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45948.734984374998</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45948.734984374998</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45948.734984374998</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45948.734984374998</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45948.734984374998</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45948.734984374998</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45948.734984374998</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45948.734984374998</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45948.734984374998</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45948.734984374998</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45948.734984374998</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45948.734984374998</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45948.734984374998</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45948.734984374998</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45948.734984374998</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45948.734984374998</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45948.734984374998</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45948.734984374998</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45948.734984374998</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45948.734984374998</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45948.734984374998</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45948.734984374998</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45948.734984374998</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45948.734984374998</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45948.734984374998</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45948.734984374998</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45948.734984374998</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45948.734984374998</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45948.734984374998</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45948.734984374998</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45948.734984374998</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45948.734984374998</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45948.734984374998</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45948.734984374998</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45948.734984374998</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45948.734984374998</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45948.734984374998</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45948.734984374998</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45948.734984374998</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45948.734984374998</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45948.734984374998</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45948.734984374998</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45948.734984374998</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45948.734984374998</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45948.734984374998</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45948.734984374998</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45948.734984374998</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45948.734984374998</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45948.734984374998</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45948.734984374998</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45948.734984374998</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45948.734984374998</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45948.734984374998</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45948.734984374998</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45948.734984374998</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45948.734984374998</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45948.734984374998</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45948.734984374998</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45948.734984374998</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45948.734984374998</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45948.734984374998</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45948.734984374998</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45948.734984374998</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45948.734984374998</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45948.734984374998</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45948.734984374998</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45948.734984374998</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45948.734984374998</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45948.734984374998</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45948.734984374998</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45948.734984374998</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45948.734984374998</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45948.734984374998</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45948.734984374998</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45948.734984374998</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45948.734984374998</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45948.734984374998</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45948.734984374998</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45948.734984374998</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45948.734984374998</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45948.734984374998</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45948.734984374998</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45948.734984374998</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45948.734984374998</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45948.734984374998</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45948.734984374998</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45948.734984374998</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45948.734984374998</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45948.734984374998</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45948.734984374998</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45948.734984374998</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45948.734984374998</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45948.734984374998</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45948.734984374998</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45948.734984374998</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45948.734984374998</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45948.734984374998</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45948.734984374998</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45948.734984374998</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45948.734984374998</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45948.734984374998</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45948.734984374998</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45948.734984374998</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45948.734984374998</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45948.734984374998</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45948.734984374998</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45948.734984374998</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45948.734984374998</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45948.734984374998</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45948.734984374998</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45948.734984374998</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45948.734984374998</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45948.734984374998</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45948.734984374998</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45948.734984374998</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45948.734984374998</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45948.734984374998</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45948.734984374998</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45948.734984374998</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45948.734984374998</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45948.734984374998</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45948.734984374998</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45948.734984374998</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45948.734984374998</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45948.734984374998</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45948.734984374998</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45948.734984374998</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45948.734984374998</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45948.734984374998</v>
      </c>
      <c r="H563" s="165"/>
      <c r="I563" s="164" t="str">
        <f>IFERROR(VLOOKUP(D563,DB!A:F,6,0),"")</f>
        <v/>
      </c>
      <c r="J563" s="164" t="str">
        <f>IFERROR(VLOOKUP(D563,DB!A:G,7,0),"")</f>
        <v/>
      </c>
      <c r="K563" s="164"/>
      <c r="L563" s="164" t="str">
        <f>IFERROR(VLOOKUP(D563,DB!A:I,9,0),"")</f>
        <v/>
      </c>
    </row>
    <row r="564" spans="1:12" ht="15">
      <c r="A564" s="164"/>
      <c r="B564" s="164" t="str">
        <f>IFERROR(VLOOKUP(D564,DB!A:K,11,0),"")</f>
        <v/>
      </c>
      <c r="C564" s="164"/>
      <c r="D564" s="164"/>
      <c r="E564" s="164"/>
      <c r="F564" s="165"/>
      <c r="G564" s="166">
        <f ca="1">IFERROR(NOW()-F564,"")</f>
        <v>45948.734984374998</v>
      </c>
      <c r="H564" s="165"/>
      <c r="I564" s="164" t="str">
        <f>IFERROR(VLOOKUP(D564,DB!A:F,6,0),"")</f>
        <v/>
      </c>
      <c r="J564" s="164" t="str">
        <f>IFERROR(VLOOKUP(D564,DB!A:G,7,0),"")</f>
        <v/>
      </c>
      <c r="K564" s="164"/>
      <c r="L564" s="164" t="str">
        <f>IFERROR(VLOOKUP(D564,DB!A:I,9,0),"")</f>
        <v/>
      </c>
    </row>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4" ht="15"/>
    <row r="675" ht="15"/>
    <row r="677" ht="15"/>
    <row r="678" ht="15"/>
    <row r="679" ht="15"/>
    <row r="680" ht="15"/>
    <row r="682" ht="15"/>
    <row r="683" ht="15"/>
    <row r="690" ht="15"/>
    <row r="691" ht="15"/>
    <row r="692" ht="15"/>
    <row r="693" ht="15"/>
    <row r="694" ht="15"/>
    <row r="695" ht="15"/>
    <row r="698" ht="15"/>
    <row r="699"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803" ht="15"/>
    <row r="804" ht="15"/>
    <row r="805" ht="15"/>
    <row r="806" ht="15"/>
    <row r="807" ht="15"/>
    <row r="808" ht="15"/>
    <row r="809" ht="15"/>
    <row r="810" ht="15"/>
    <row r="811" ht="15"/>
    <row r="812"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3" ht="15"/>
    <row r="894" ht="15"/>
    <row r="895" ht="15"/>
    <row r="897" ht="15"/>
    <row r="898"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1" ht="15"/>
    <row r="932" ht="15"/>
    <row r="1102" ht="15"/>
    <row r="1103" ht="15"/>
    <row r="1104" ht="15"/>
    <row r="1105" ht="15"/>
    <row r="1106" ht="15"/>
    <row r="1107"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0" ht="15"/>
    <row r="1171" ht="15"/>
    <row r="1177" ht="15"/>
    <row r="1178" ht="15"/>
    <row r="1180" ht="15"/>
    <row r="1181" ht="15"/>
    <row r="1182" ht="15"/>
    <row r="1183" ht="15"/>
    <row r="1184" ht="15"/>
    <row r="1185" ht="15"/>
    <row r="1186" ht="15"/>
    <row r="1188" ht="15"/>
    <row r="1189" ht="15"/>
    <row r="1190"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1" ht="15"/>
    <row r="1272" ht="15"/>
    <row r="1274" ht="15"/>
    <row r="1275" ht="15"/>
    <row r="1276" ht="15"/>
    <row r="1277" ht="15"/>
    <row r="1278" ht="15"/>
    <row r="1279" ht="15"/>
    <row r="1280" ht="15"/>
    <row r="1281" ht="15"/>
    <row r="1282" ht="15"/>
    <row r="1283" ht="15"/>
    <row r="1284" ht="15"/>
    <row r="1285" ht="15"/>
    <row r="1288" ht="15"/>
    <row r="1289" ht="15"/>
    <row r="1290" ht="15"/>
    <row r="1291" ht="15"/>
    <row r="1292" ht="15"/>
    <row r="1293" ht="15"/>
    <row r="1294" ht="15"/>
    <row r="1296" ht="15"/>
    <row r="1297" ht="15"/>
    <row r="1298" ht="15"/>
    <row r="1299" ht="15"/>
    <row r="1300" ht="15"/>
    <row r="1301" ht="15"/>
    <row r="1302" ht="15"/>
    <row r="1303" ht="15"/>
    <row r="1304" ht="15"/>
    <row r="1305" ht="15"/>
    <row r="1306" ht="15"/>
    <row r="1308" ht="15"/>
    <row r="1309" ht="15"/>
    <row r="1310" ht="15"/>
    <row r="1311" ht="15"/>
    <row r="1312" ht="15"/>
    <row r="1313" ht="15"/>
    <row r="1314" ht="15"/>
    <row r="1315" ht="15"/>
    <row r="1316" ht="15"/>
    <row r="1317" ht="15"/>
    <row r="1325" ht="15"/>
    <row r="1326" ht="15"/>
    <row r="1329" ht="15"/>
    <row r="1330" ht="15"/>
    <row r="1331" ht="15"/>
    <row r="1332" ht="15"/>
    <row r="1333" ht="15"/>
    <row r="1334" ht="15"/>
    <row r="1335" ht="15"/>
    <row r="1336" ht="15"/>
    <row r="1339" ht="15"/>
    <row r="1340" ht="15"/>
    <row r="1341" ht="15"/>
    <row r="1342" ht="15"/>
    <row r="1343" ht="15"/>
    <row r="1344" ht="15"/>
    <row r="1345" ht="15"/>
    <row r="1346" ht="15"/>
    <row r="1347" ht="15"/>
    <row r="1348" ht="15"/>
  </sheetData>
  <dataValidations count="2">
    <dataValidation allowBlank="1" showInputMessage="1" showErrorMessage="1" sqref="E1" xr:uid="{920C6338-E771-4DAE-8C89-92A9093EA4DE}"/>
    <dataValidation type="list" allowBlank="1" showInputMessage="1" showErrorMessage="1" sqref="E2:E5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D6" sqref="D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39072</v>
      </c>
      <c r="B2" s="143" t="s">
        <v>5398</v>
      </c>
      <c r="C2" s="142">
        <v>1</v>
      </c>
      <c r="D2" s="143" t="s">
        <v>34463</v>
      </c>
      <c r="E2" s="142" t="s">
        <v>39073</v>
      </c>
      <c r="F2" s="144">
        <v>45926.772847222222</v>
      </c>
      <c r="G2" s="145">
        <f ca="1">IFERROR(NOW()-F2,"-")</f>
        <v>21.96213715277554</v>
      </c>
      <c r="H2" s="146">
        <v>45927.449074074102</v>
      </c>
      <c r="I2" s="143" t="str">
        <f>IFERROR(VLOOKUP(D2,DB!A:F,6,0),"")</f>
        <v>SCECO</v>
      </c>
      <c r="J2" s="143" t="str">
        <f>IFERROR(VLOOKUP(D2,DB!A:G,7,0),"")</f>
        <v>Weak</v>
      </c>
      <c r="K2" s="142" t="s">
        <v>39074</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39075</v>
      </c>
      <c r="B3" s="143" t="str">
        <f>IFERROR(VLOOKUP(D3,DB!A:K,11,0),"")</f>
        <v>R6</v>
      </c>
      <c r="C3" s="142">
        <v>1</v>
      </c>
      <c r="D3" s="143" t="s">
        <v>34282</v>
      </c>
      <c r="E3" s="142" t="s">
        <v>38964</v>
      </c>
      <c r="F3" s="146">
        <v>45939.529062499998</v>
      </c>
      <c r="G3" s="145">
        <f ca="1">IFERROR(NOW()-F3,"-")</f>
        <v>9.2059218750000582</v>
      </c>
      <c r="H3" s="146">
        <v>45927.987534722219</v>
      </c>
      <c r="I3" s="143" t="str">
        <f>IFERROR(VLOOKUP(D3,DB!A:F,6,0),"")</f>
        <v>SCECO</v>
      </c>
      <c r="J3" s="143" t="str">
        <f>IFERROR(VLOOKUP(D3,DB!A:G,7,0),"")</f>
        <v>Vandalized</v>
      </c>
      <c r="K3" s="142" t="s">
        <v>39076</v>
      </c>
      <c r="L3" s="143" t="str">
        <f>IFERROR(VLOOKUP(D3,DB!A:I,9,0),"")</f>
        <v>Latis</v>
      </c>
    </row>
    <row r="4" spans="1:16383" ht="31.5" customHeight="1">
      <c r="A4" s="106" t="s">
        <v>39077</v>
      </c>
      <c r="B4" s="105" t="str">
        <f>IFERROR(VLOOKUP(D4,DB!A:K,11,0),"")</f>
        <v>R6</v>
      </c>
      <c r="C4" s="107">
        <v>1</v>
      </c>
      <c r="D4" s="105" t="s">
        <v>35019</v>
      </c>
      <c r="E4" s="142" t="s">
        <v>38964</v>
      </c>
      <c r="F4" s="109"/>
      <c r="G4" s="78">
        <f ca="1">IFERROR(NOW()-F4,"-")</f>
        <v>45948.734984374998</v>
      </c>
      <c r="H4" s="109">
        <v>45948.620763888888</v>
      </c>
      <c r="I4" s="105" t="str">
        <f>IFERROR(VLOOKUP(D4,DB!A:F,6,0),"")</f>
        <v>SCECO</v>
      </c>
      <c r="J4" s="104" t="str">
        <f>IFERROR(VLOOKUP(D4,DB!A:G,7,0),"")</f>
        <v>Vandalized</v>
      </c>
      <c r="K4" s="110" t="s">
        <v>39078</v>
      </c>
      <c r="L4" s="111" t="str">
        <f>IFERROR(VLOOKUP(D4,DB!A:I,9,0),"")</f>
        <v>Latis</v>
      </c>
    </row>
    <row r="5" spans="1:16383" ht="31.5" customHeight="1">
      <c r="A5" s="106" t="s">
        <v>39077</v>
      </c>
      <c r="B5" s="105" t="str">
        <f>IFERROR(VLOOKUP(D5,DB!A:K,11,0),"")</f>
        <v>R6</v>
      </c>
      <c r="C5" s="107">
        <v>1</v>
      </c>
      <c r="D5" s="105" t="s">
        <v>35633</v>
      </c>
      <c r="E5" s="142" t="s">
        <v>38964</v>
      </c>
      <c r="F5" s="109"/>
      <c r="G5" s="78">
        <f ca="1">IFERROR(NOW()-F5,"-")</f>
        <v>45948.734984374998</v>
      </c>
      <c r="H5" s="109">
        <v>45948.697245370371</v>
      </c>
      <c r="I5" s="105" t="str">
        <f>IFERROR(VLOOKUP(D5,DB!A:F,6,0),"")</f>
        <v>SCECO</v>
      </c>
      <c r="J5" s="104" t="str">
        <f>IFERROR(VLOOKUP(D5,DB!A:G,7,0),"")</f>
        <v>Good</v>
      </c>
      <c r="K5" s="110" t="s">
        <v>39079</v>
      </c>
      <c r="L5" s="111" t="str">
        <f>IFERROR(VLOOKUP(D5,DB!A:I,9,0),"")</f>
        <v>Latis</v>
      </c>
    </row>
    <row r="6" spans="1:16383" ht="31.5" customHeight="1">
      <c r="A6" s="106"/>
      <c r="B6" s="105" t="str">
        <f>IFERROR(VLOOKUP(D6,DB!A:K,11,0),"")</f>
        <v/>
      </c>
      <c r="C6" s="107"/>
      <c r="D6" s="105"/>
      <c r="E6" s="108"/>
      <c r="F6" s="109"/>
      <c r="G6" s="78">
        <f ca="1">IFERROR(NOW()-F6,"-")</f>
        <v>45948.734984374998</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45948.734984374998</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45948.734984374998</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45948.734984374998</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45948.734984374998</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45948.734984374998</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45948.734984374998</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45948.734984374998</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45948.734984374998</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45948.734984374998</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45948.734984374998</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45948.734984374998</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45948.734984374998</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45948.734984374998</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45948.734984374998</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45948.734984374998</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45948.734984374998</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45948.734984374998</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45948.734984374998</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45948.734984374998</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45948.734984374998</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45948.734984374998</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45948.734984374998</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45948.734984374998</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45948.734984374998</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45948.734984374998</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45948.734984374998</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45948.734984374998</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45948.734984374998</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45948.734984374998</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45948.734984374998</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45948.734984374998</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45948.734984374998</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45948.734984374998</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45948.734984374998</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45948.734984374998</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45948.734984374998</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45948.734984374998</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45948.734984374998</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45948.734984374998</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45948.734984374998</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45948.734984374998</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45948.734984374998</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45948.734984374998</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45948.734984374998</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45948.734984374998</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45948.734984374998</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45948.734984374998</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45948.734984374998</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45948.734984374998</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45948.734984374998</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45948.734984374998</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45948.734984374998</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45948.734984374998</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45948.734984374998</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45948.734984374998</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45948.734984374998</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45948.734984374998</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45948.734984374998</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45948.734984374998</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45948.734984374998</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45948.734984374998</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45948.734984374998</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45948.734984374998</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45948.734984374998</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45948.734984374998</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45948.734984374998</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45948.734984374998</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45948.734984374998</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45948.734984374998</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45948.734984374998</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45948.734984374998</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45948.734984374998</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45948.734984374998</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45948.734984374998</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45948.734984374998</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45948.734984374998</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45948.734984374998</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45948.734984374998</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45948.734984374998</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45948.734984374998</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45948.734984374998</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45948.734984374998</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45948.734984374998</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45948.734984374998</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2025-10-18T14:40:41Z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