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305" documentId="13_ncr:1_{F6CB121F-512D-4AA6-A0C1-0FB36C537598}" xr6:coauthVersionLast="47" xr6:coauthVersionMax="47" xr10:uidLastSave="{66FC13A5-2479-4529-8915-278C7EC6B78C}"/>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6" i="4"/>
  <c r="G7"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L8" i="1"/>
  <c r="J8" i="1"/>
  <c r="I8" i="1"/>
  <c r="G8" i="1"/>
  <c r="B8" i="1"/>
  <c r="L9" i="1"/>
  <c r="J9" i="1"/>
  <c r="I9" i="1"/>
  <c r="G9" i="1"/>
  <c r="B9" i="1"/>
  <c r="B3" i="4"/>
  <c r="G3" i="4"/>
  <c r="I3" i="4"/>
  <c r="J3" i="4"/>
  <c r="L3" i="4"/>
  <c r="B4" i="4"/>
  <c r="G4" i="4"/>
  <c r="I4" i="4"/>
  <c r="J4" i="4"/>
  <c r="L4" i="4"/>
  <c r="B5" i="4"/>
  <c r="G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12" i="4"/>
  <c r="G12" i="4"/>
  <c r="I12" i="4"/>
  <c r="J12" i="4"/>
  <c r="L12" i="4"/>
  <c r="B13" i="4"/>
  <c r="G13" i="4"/>
  <c r="I13" i="4"/>
  <c r="J13" i="4"/>
  <c r="L13" i="4"/>
  <c r="B14" i="4"/>
  <c r="G14" i="4"/>
  <c r="I14" i="4"/>
  <c r="J14" i="4"/>
  <c r="L14"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7" i="6"/>
  <c r="G7" i="6"/>
  <c r="I7" i="6"/>
  <c r="J7" i="6"/>
  <c r="L7" i="6"/>
  <c r="B3" i="6"/>
  <c r="G3" i="6"/>
  <c r="I3" i="6"/>
  <c r="J3" i="6"/>
  <c r="L3" i="6"/>
  <c r="B8" i="6"/>
  <c r="B9" i="6"/>
  <c r="B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<sst xmlns="http://schemas.openxmlformats.org/spreadsheetml/2006/main" count="178595" uniqueCount="39080">
  <si>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</si>
  <si>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</si>
  <si>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</si>
  <si>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</si>
  <si>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</si>
  <si>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</si>
  <si>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</si>
  <si>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</si>
  <si>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</si>
  <si>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</si>
  <si>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</si>
  <si>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</si>
  <si>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</si>
  <si>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</si>
  <si>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</si>
  <si>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</si>
  <si>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</si>
  <si>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</si>
  <si>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</si>
  <si>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</si>
  <si>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</si>
  <si>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</si>
  <si>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</si>
  <si>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</si>
  <si>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</si>
  <si>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</si>
  <si>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</si>
  <si>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</si>
  <si>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</si>
  <si>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</si>
  <si>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</si>
  <si>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</si>
  <si>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</si>
  <si>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</si>
  <si>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</si>
  <si>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</si>
  <si>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</si>
  <si>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</si>
  <si>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</si>
  <si>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</si>
  <si>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</si>
  <si>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</si>
  <si>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</si>
  <si>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</si>
  <si>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</si>
  <si>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</si>
  <si>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</si>
  <si>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</si>
  <si>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</si>
  <si>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</si>
  <si>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</si>
  <si>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</si>
  <si>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</si>
  <si>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</si>
  <si>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</si>
  <si>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</si>
  <si>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</si>
  <si>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</si>
  <si>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</si>
  <si>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</si>
  <si>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</si>
  <si>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</si>
  <si>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</si>
  <si>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</si>
  <si>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</si>
  <si>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</si>
  <si>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</si>
  <si>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</si>
  <si>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</si>
  <si>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</si>
  <si>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</si>
  <si>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</si>
  <si>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</si>
  <si>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</si>
  <si>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</si>
  <si>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</si>
  <si>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</si>
  <si>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</si>
  <si>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</si>
  <si>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</si>
  <si>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</si>
  <si>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</si>
  <si>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</si>
  <si>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</si>
  <si>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</si>
  <si>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</si>
  <si>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</si>
  <si>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</si>
  <si>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</si>
  <si>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</si>
  <si>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</si>
  <si>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</si>
  <si>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</si>
  <si>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</si>
  <si>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</si>
  <si>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</si>
  <si>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</si>
  <si>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</si>
  <si>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</si>
  <si>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</si>
  <si>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</si>
  <si>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</si>
  <si>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</si>
  <si>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</si>
  <si>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</si>
  <si>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</si>
  <si>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</si>
  <si>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</si>
  <si>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</si>
  <si>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</si>
  <si>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</si>
  <si>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</si>
  <si>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</si>
  <si>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</si>
  <si>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</si>
  <si>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</si>
  <si>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</si>
  <si>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</si>
  <si>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</si>
  <si>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</si>
  <si>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</si>
  <si>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</si>
  <si>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</si>
  <si>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</si>
  <si>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</si>
  <si>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</si>
  <si>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</si>
  <si>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</si>
  <si>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</si>
  <si>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</si>
  <si>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</si>
  <si>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</si>
  <si>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</si>
  <si>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</si>
  <si>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</si>
  <si>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</si>
  <si>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</si>
  <si>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</si>
  <si>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</si>
  <si>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</si>
  <si>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</si>
  <si>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</si>
  <si>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</si>
  <si>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</si>
  <si>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</si>
  <si>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</si>
  <si>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</si>
  <si>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</si>
  <si>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</si>
  <si>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</si>
  <si>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</si>
  <si>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</si>
  <si>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</si>
  <si>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</si>
  <si>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</si>
  <si>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</si>
  <si>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</si>
  <si>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</si>
  <si>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</si>
  <si>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</si>
  <si>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</si>
  <si>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</si>
  <si>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</si>
  <si>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</si>
  <si>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</si>
  <si>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</si>
  <si>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</si>
  <si>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</si>
  <si>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</si>
  <si>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</si>
  <si>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</si>
  <si>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</si>
  <si>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</si>
  <si>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</si>
  <si>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</si>
  <si>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</si>
  <si>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</si>
  <si>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</si>
  <si>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</si>
  <si>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</si>
  <si>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</si>
  <si>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</si>
  <si>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</si>
  <si>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</si>
  <si>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</si>
  <si>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</si>
  <si>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</si>
  <si>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</si>
  <si>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</si>
  <si>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</si>
  <si>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</si>
  <si>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</si>
  <si>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</si>
  <si>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</si>
  <si>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</si>
  <si>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</si>
  <si>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</si>
  <si>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</si>
  <si>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</si>
  <si>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</si>
  <si>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</si>
  <si>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</si>
  <si>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</si>
  <si>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</si>
  <si>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</si>
  <si>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</si>
  <si>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</si>
  <si>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</si>
  <si>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</si>
  <si>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</si>
  <si>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</si>
  <si>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</si>
  <si>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</si>
  <si>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</si>
  <si>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</si>
  <si>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</si>
  <si>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</si>
  <si>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</si>
  <si>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</si>
  <si>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</si>
  <si>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</si>
  <si>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</si>
  <si>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</si>
  <si>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</si>
  <si>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</si>
  <si>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</si>
  <si>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</si>
  <si>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</si>
  <si>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</si>
  <si>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</si>
  <si>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</si>
  <si>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</si>
  <si>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</si>
  <si>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</si>
  <si>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</si>
  <si>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</si>
  <si>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</si>
  <si>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</si>
  <si>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</si>
  <si>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</si>
  <si>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</si>
  <si>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</si>
  <si>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</si>
  <si>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</si>
  <si>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</si>
  <si>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</si>
  <si>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</si>
  <si>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</si>
  <si>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</si>
  <si>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</si>
  <si>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</si>
  <si>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</si>
  <si>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</si>
  <si>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</si>
  <si>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</si>
  <si>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</si>
  <si>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</si>
  <si>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</si>
  <si>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</si>
  <si>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</si>
  <si>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</si>
  <si>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</si>
  <si>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</si>
  <si>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</si>
  <si>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</si>
  <si>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</si>
  <si>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</si>
  <si>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</si>
  <si>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</si>
  <si>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</si>
  <si>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</si>
  <si>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</si>
  <si>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</si>
  <si>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</si>
  <si>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</si>
  <si>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</si>
  <si>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</si>
  <si>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</si>
  <si>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</si>
  <si>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</si>
  <si>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</si>
  <si>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</si>
  <si>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</si>
  <si>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</si>
  <si>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</si>
  <si>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</si>
  <si>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</si>
  <si>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</si>
  <si>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</si>
  <si>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</si>
  <si>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</si>
  <si>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</si>
  <si>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</si>
  <si>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</si>
  <si>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</si>
  <si>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</si>
  <si>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</si>
  <si>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</si>
  <si>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</si>
  <si>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</si>
  <si>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</si>
  <si>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</si>
  <si>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</si>
  <si>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</si>
  <si>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</si>
  <si>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</si>
  <si>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</si>
  <si>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</si>
  <si>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</si>
  <si>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</si>
  <si>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</si>
  <si>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</si>
  <si>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</si>
  <si>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</si>
  <si>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</si>
  <si>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</si>
  <si>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</si>
  <si>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</si>
  <si>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</si>
  <si>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</si>
  <si>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</si>
  <si>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</si>
  <si>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</si>
  <si>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</si>
  <si>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</si>
  <si>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</si>
  <si>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</si>
  <si>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</si>
  <si>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</si>
  <si>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</si>
  <si>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</si>
  <si>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</si>
  <si>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</si>
  <si>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</si>
  <si>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</si>
  <si>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</si>
  <si>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</si>
  <si>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</si>
  <si>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</si>
  <si>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</si>
  <si>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</si>
  <si>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</si>
  <si>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</si>
  <si>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</si>
  <si>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</si>
  <si>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</si>
  <si>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</si>
  <si>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</si>
  <si>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</si>
  <si>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</si>
  <si>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</si>
  <si>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</si>
  <si>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</si>
  <si>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</si>
  <si>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</si>
  <si>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</si>
  <si>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</si>
  <si>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</si>
  <si>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</si>
  <si>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</si>
  <si>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</si>
  <si>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</si>
  <si>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</si>
  <si>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</si>
  <si>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</si>
  <si>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</si>
  <si>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</si>
  <si>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</si>
  <si>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</si>
  <si>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</si>
  <si>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</si>
  <si>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</si>
  <si>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</si>
  <si>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</si>
  <si>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</si>
  <si>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</si>
  <si>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</si>
  <si>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</si>
  <si>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</si>
  <si>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</si>
  <si>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</si>
  <si>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</si>
  <si>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</si>
  <si>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</si>
  <si>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</si>
  <si>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</si>
  <si>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</si>
  <si>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</si>
  <si>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</si>
  <si>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</si>
  <si>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</si>
  <si>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</si>
  <si>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</si>
  <si>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</si>
  <si>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</si>
  <si>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</si>
  <si>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</si>
  <si>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</si>
  <si>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</si>
  <si>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</si>
  <si>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</si>
  <si>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</si>
  <si>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</si>
  <si>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</si>
  <si>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</si>
  <si>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</si>
  <si>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</si>
  <si>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</si>
  <si>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</si>
  <si>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</si>
  <si>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</si>
  <si>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</si>
  <si>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</si>
  <si>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</si>
  <si>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</si>
  <si>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</si>
  <si>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</si>
  <si>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</si>
  <si>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</si>
  <si>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</si>
  <si>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</si>
  <si>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</si>
  <si>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</si>
  <si>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</si>
  <si>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</si>
  <si>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</si>
  <si>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</si>
  <si>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</si>
  <si>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</si>
  <si>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</si>
  <si>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</si>
  <si>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</si>
  <si>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</si>
  <si>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</si>
  <si>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</si>
  <si>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</si>
  <si>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</si>
  <si>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</si>
  <si>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</si>
  <si>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</si>
  <si>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</si>
  <si>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</si>
  <si>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</si>
  <si>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</si>
  <si>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</si>
  <si>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</si>
  <si>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</si>
  <si>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</si>
  <si>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</si>
  <si>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</si>
  <si>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</si>
  <si>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</si>
  <si>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</si>
  <si>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</si>
  <si>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</si>
  <si>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</si>
  <si>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</si>
  <si>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</si>
  <si>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</si>
  <si>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</si>
  <si>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</si>
  <si>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</si>
  <si>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</si>
  <si>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</si>
  <si>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</si>
  <si>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</si>
  <si>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</si>
  <si>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</si>
  <si>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</si>
  <si>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</si>
  <si>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</si>
  <si>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</si>
  <si>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</si>
  <si>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</si>
  <si>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</si>
  <si>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</si>
  <si>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</si>
  <si>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</si>
  <si>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</si>
  <si>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</si>
  <si>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</si>
  <si>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</si>
  <si>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</si>
  <si>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</si>
  <si>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</si>
  <si>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</si>
  <si>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</si>
  <si>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</si>
  <si>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</si>
  <si>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</si>
  <si>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</si>
  <si>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</si>
  <si>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</si>
  <si>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</si>
  <si>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</si>
  <si>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</si>
  <si>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</si>
  <si>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</si>
  <si>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</si>
  <si>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</si>
  <si>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</si>
  <si>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</si>
  <si>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</si>
  <si>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</si>
  <si>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</si>
  <si>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</si>
  <si>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</si>
  <si>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</si>
  <si>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</si>
  <si>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</si>
  <si>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</si>
  <si>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</si>
  <si>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</si>
  <si>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</si>
  <si>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</si>
  <si>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</si>
  <si>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</si>
  <si>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</si>
  <si>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</si>
  <si>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</si>
  <si>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</si>
  <si>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</si>
  <si>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</si>
  <si>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</si>
  <si>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</si>
  <si>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</si>
  <si>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</si>
  <si>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</si>
  <si>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</si>
  <si>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</si>
  <si>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</si>
  <si>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</si>
  <si>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</si>
  <si>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</si>
  <si>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</si>
  <si>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</si>
  <si>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</si>
  <si>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</si>
  <si>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</si>
  <si>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</si>
  <si>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</si>
  <si>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</si>
  <si>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</si>
  <si>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</si>
  <si>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</si>
  <si>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</si>
  <si>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</si>
  <si>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</si>
  <si>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</si>
  <si>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</si>
  <si>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</si>
  <si>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</si>
  <si>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</si>
  <si>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</si>
  <si>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</si>
  <si>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</si>
  <si>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</si>
  <si>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</si>
  <si>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</si>
  <si>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</si>
  <si>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</si>
  <si>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</si>
  <si>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</si>
  <si>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</si>
  <si>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</si>
  <si>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</si>
  <si>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</si>
  <si>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</si>
  <si>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</si>
  <si>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</si>
  <si>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</si>
  <si>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</si>
  <si>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</si>
  <si>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</si>
  <si>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</si>
  <si>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</si>
  <si>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</si>
  <si>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</si>
  <si>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</si>
  <si>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</si>
  <si>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</si>
  <si>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</si>
  <si>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</si>
  <si>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</si>
  <si>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</si>
  <si>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</si>
  <si>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</si>
  <si>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</si>
  <si>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</si>
  <si>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</si>
  <si>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</si>
  <si>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</si>
  <si>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</si>
  <si>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</si>
  <si>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</si>
  <si>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</si>
  <si>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</si>
  <si>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</si>
  <si>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</si>
  <si>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</si>
  <si>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</si>
  <si>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</si>
  <si>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</si>
  <si>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</si>
  <si>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</si>
  <si>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</si>
  <si>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</si>
  <si>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</si>
  <si>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</si>
  <si>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</si>
  <si>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</si>
  <si>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</si>
  <si>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</si>
  <si>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</si>
  <si>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</si>
  <si>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</si>
  <si>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</si>
  <si>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</si>
  <si>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</si>
  <si>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</si>
  <si>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</si>
  <si>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</si>
  <si>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</si>
  <si>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</si>
  <si>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</si>
  <si>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</si>
  <si>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</si>
  <si>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</si>
  <si>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</si>
  <si>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</si>
  <si>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</si>
  <si>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</si>
  <si>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</si>
  <si>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</si>
  <si>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</si>
  <si>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</si>
  <si>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</si>
  <si>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</si>
  <si>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</si>
  <si>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</si>
  <si>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</si>
  <si>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</si>
  <si>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</si>
  <si>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</si>
  <si>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</si>
  <si>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</si>
  <si>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</si>
  <si>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</si>
  <si>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</si>
  <si>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</si>
  <si>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</si>
  <si>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</si>
  <si>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</si>
  <si>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</si>
  <si>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</si>
  <si>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</si>
  <si>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</si>
  <si>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</si>
  <si>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</si>
  <si>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</si>
  <si>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</si>
  <si>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</si>
  <si>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</si>
  <si>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</si>
  <si>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</si>
  <si>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</si>
  <si>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</si>
  <si>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</si>
  <si>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</si>
  <si>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</si>
  <si>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</si>
  <si>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</si>
  <si>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</si>
  <si>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</si>
  <si>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</si>
  <si>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</si>
  <si>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</si>
  <si>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</si>
  <si>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</si>
  <si>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</si>
  <si>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</si>
  <si>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</si>
  <si>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</si>
  <si>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</si>
  <si>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</si>
  <si>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</si>
  <si>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</si>
  <si>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</si>
  <si>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</si>
  <si>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</si>
  <si>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</si>
  <si>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</si>
  <si>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</si>
  <si>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</si>
  <si>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</si>
  <si>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</si>
  <si>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</si>
  <si>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</si>
  <si>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</si>
  <si>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</si>
  <si>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</si>
  <si>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</si>
  <si>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</si>
  <si>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</si>
  <si>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</si>
  <si>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</si>
  <si>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</si>
  <si>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</si>
  <si>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</si>
  <si>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</si>
  <si>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</si>
  <si>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</si>
  <si>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</si>
  <si>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</si>
  <si>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</si>
  <si>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</si>
  <si>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</si>
  <si>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</si>
  <si>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</si>
  <si>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</si>
  <si>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</si>
  <si>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</si>
  <si>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</si>
  <si>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</si>
  <si>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</si>
  <si>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</si>
  <si>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</si>
  <si>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</si>
  <si>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</si>
  <si>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</si>
  <si>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</si>
  <si>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</si>
  <si>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</si>
  <si>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</si>
  <si>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</si>
  <si>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</si>
  <si>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</si>
  <si>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</si>
  <si>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</si>
  <si>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</si>
  <si>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</si>
  <si>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</si>
  <si>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</si>
  <si>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</si>
  <si>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</si>
  <si>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</si>
  <si>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</si>
  <si>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</si>
  <si>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</si>
  <si>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</si>
  <si>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</si>
  <si>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</si>
  <si>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</si>
  <si>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</si>
  <si>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</si>
  <si>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</si>
  <si>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</si>
  <si>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</si>
  <si>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</si>
  <si>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</si>
  <si>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</si>
  <si>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</si>
  <si>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</si>
  <si>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</si>
  <si>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</si>
  <si>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</si>
  <si>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</si>
  <si>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</si>
  <si>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</si>
  <si>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</si>
  <si>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</si>
  <si>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</si>
  <si>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</si>
  <si>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</si>
  <si>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</si>
  <si>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</si>
  <si>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</si>
  <si>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</si>
  <si>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</si>
  <si>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</si>
  <si>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</si>
  <si>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</si>
  <si>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</si>
  <si>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</si>
  <si>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</si>
  <si>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</si>
  <si>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</si>
  <si>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</si>
  <si>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</si>
  <si>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</si>
  <si>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</si>
  <si>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</si>
  <si>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</si>
  <si>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</si>
  <si>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</si>
  <si>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</si>
  <si>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</si>
  <si>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</si>
  <si>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</si>
  <si>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</si>
  <si>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</si>
  <si>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</si>
  <si>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</si>
  <si>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</si>
  <si>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</si>
  <si>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</si>
  <si>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</si>
  <si>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</si>
  <si>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</si>
  <si>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</si>
  <si>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</si>
  <si>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</si>
  <si>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</si>
  <si>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</si>
  <si>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</si>
  <si>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</si>
  <si>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</si>
  <si>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</si>
  <si>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</si>
  <si>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</si>
  <si>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</si>
  <si>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</si>
  <si>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</si>
  <si>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</si>
  <si>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</si>
  <si>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</si>
  <si>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</si>
  <si>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</si>
  <si>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</si>
  <si>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</si>
  <si>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</si>
  <si>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</si>
  <si>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</si>
  <si>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</si>
  <si>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</si>
  <si>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</si>
  <si>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</si>
  <si>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</si>
  <si>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</si>
  <si>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</si>
  <si>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</si>
  <si>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</si>
  <si>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</si>
  <si>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</si>
  <si>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</si>
  <si>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</si>
  <si>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</si>
  <si>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</si>
  <si>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</si>
  <si>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</si>
  <si>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</si>
  <si>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</si>
  <si>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</si>
  <si>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</si>
  <si>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</si>
  <si>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</si>
  <si>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</si>
  <si>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</si>
  <si>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</si>
  <si>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</si>
  <si>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</si>
  <si>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</si>
  <si>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</si>
  <si>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</si>
  <si>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</si>
  <si>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</si>
  <si>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</si>
  <si>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</si>
  <si>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</si>
  <si>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</si>
  <si>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</si>
  <si>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</si>
  <si>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</si>
  <si>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</si>
  <si>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</si>
  <si>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</si>
  <si>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</si>
  <si>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</si>
  <si>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</si>
  <si>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</si>
  <si>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</si>
  <si>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</si>
  <si>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</si>
  <si>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</si>
  <si>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</si>
  <si>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</si>
  <si>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</si>
  <si>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</si>
  <si>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</si>
  <si>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</si>
  <si>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</si>
  <si>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</si>
  <si>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</si>
  <si>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</si>
  <si>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</si>
  <si>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</si>
  <si>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</si>
  <si>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</si>
  <si>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</si>
  <si>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</si>
  <si>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</si>
  <si>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</si>
  <si>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</si>
  <si>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</si>
  <si>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</si>
  <si>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</si>
  <si>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</si>
  <si>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</si>
  <si>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</si>
  <si>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</si>
  <si>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</si>
  <si>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</si>
  <si>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</si>
  <si>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</si>
  <si>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</si>
  <si>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</si>
  <si>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</si>
  <si>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</si>
  <si>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</si>
  <si>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</si>
  <si>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</si>
  <si>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</si>
  <si>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</si>
  <si>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</si>
  <si>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</si>
  <si>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</si>
  <si>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</si>
  <si>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</si>
  <si>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</si>
  <si>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</si>
  <si>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</si>
  <si>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</si>
  <si>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</si>
  <si>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</si>
  <si>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</si>
  <si>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</si>
  <si>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</si>
  <si>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</si>
  <si>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</si>
  <si>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</si>
  <si>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</si>
  <si>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</si>
  <si>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</si>
  <si>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</si>
  <si>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</si>
  <si>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</si>
  <si>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</si>
  <si>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</si>
  <si>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</si>
  <si>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</si>
  <si>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</si>
  <si>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</si>
  <si>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</si>
  <si>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</si>
  <si>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</si>
  <si>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</si>
  <si>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</si>
  <si>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</si>
  <si>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</si>
  <si>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</si>
  <si>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</si>
  <si>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</si>
  <si>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</si>
  <si>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</si>
  <si>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</si>
  <si>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</si>
  <si>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</si>
  <si>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</si>
  <si>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</si>
  <si>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</si>
  <si>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</si>
  <si>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</si>
  <si>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</si>
  <si>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</si>
  <si>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</si>
  <si>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</si>
  <si>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</si>
  <si>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</si>
  <si>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</si>
  <si>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</si>
  <si>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</si>
  <si>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</si>
  <si>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</si>
  <si>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</si>
  <si>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</si>
  <si>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</si>
  <si>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</si>
  <si>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</si>
  <si>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</si>
  <si>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</si>
  <si>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</si>
  <si>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</si>
  <si>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</si>
  <si>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</si>
  <si>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</si>
  <si>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</si>
  <si>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</si>
  <si>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</si>
  <si>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</si>
  <si>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</si>
  <si>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</si>
  <si>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</si>
  <si>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</si>
  <si>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</si>
  <si>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</si>
  <si>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</si>
  <si>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</si>
  <si>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</si>
  <si>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</si>
  <si>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</si>
  <si>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</si>
  <si>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</si>
  <si>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</si>
  <si>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</si>
  <si>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</si>
  <si>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</si>
  <si>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</si>
  <si>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</si>
  <si>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</si>
  <si>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</si>
  <si>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</si>
  <si>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</si>
  <si>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</si>
  <si>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</si>
  <si>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</si>
  <si>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</si>
  <si>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</si>
  <si>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</si>
  <si>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</si>
  <si>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</si>
  <si>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</si>
  <si>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</si>
  <si>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</si>
  <si>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</si>
  <si>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</si>
  <si>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</si>
  <si>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</si>
  <si>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</si>
  <si>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</si>
  <si>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</si>
  <si>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</si>
  <si>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</si>
  <si>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</si>
  <si>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</si>
  <si>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</si>
  <si>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</si>
  <si>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</si>
  <si>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</si>
  <si>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</si>
  <si>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</si>
  <si>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</si>
  <si>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</si>
  <si>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</si>
  <si>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</si>
  <si>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</si>
  <si>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</si>
  <si>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</si>
  <si>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</si>
  <si>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</si>
  <si>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</si>
  <si>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</si>
  <si>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</si>
  <si>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</si>
  <si>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</si>
  <si>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</si>
  <si>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</si>
  <si>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</si>
  <si>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</si>
  <si>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</si>
  <si>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</si>
  <si>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</si>
  <si>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</si>
  <si>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</si>
  <si>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</si>
  <si>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</si>
  <si>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</si>
  <si>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</si>
  <si>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</si>
  <si>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</si>
  <si>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</si>
  <si>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</si>
  <si>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</si>
  <si>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</si>
  <si>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</si>
  <si>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</si>
  <si>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</si>
  <si>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</si>
  <si>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</si>
  <si>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</si>
  <si>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</si>
  <si>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</si>
  <si>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</si>
  <si>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</si>
  <si>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</si>
  <si>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</si>
  <si>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</si>
  <si>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</si>
  <si>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</si>
  <si>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</si>
  <si>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</si>
  <si>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</si>
  <si>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</si>
  <si>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</si>
  <si>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</si>
  <si>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</si>
  <si>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</si>
  <si>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</si>
  <si>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</si>
  <si>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</si>
  <si>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</si>
  <si>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</si>
  <si>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</si>
  <si>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</si>
  <si>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</si>
  <si>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</si>
  <si>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</si>
  <si>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</si>
  <si>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</si>
  <si>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</si>
  <si>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</si>
  <si>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</si>
  <si>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</si>
  <si>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</si>
  <si>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</si>
  <si>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</si>
  <si>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</si>
  <si>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</si>
  <si>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</si>
  <si>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</si>
  <si>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</si>
  <si>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</si>
  <si>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</si>
  <si>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</si>
  <si>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</si>
  <si>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</si>
  <si>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</si>
  <si>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</si>
  <si>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</si>
  <si>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</si>
  <si>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</si>
  <si>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</si>
  <si>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</si>
  <si>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</si>
  <si>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</si>
  <si>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</si>
  <si>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</si>
  <si>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</si>
  <si>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</si>
  <si>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</si>
  <si>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</si>
  <si>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</si>
  <si>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</si>
  <si>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</si>
  <si>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</si>
  <si>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</si>
  <si>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</si>
  <si>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</si>
  <si>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</si>
  <si>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</si>
  <si>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</si>
  <si>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</si>
  <si>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</si>
  <si>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</si>
  <si>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</si>
  <si>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</si>
  <si>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</si>
  <si>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</si>
  <si>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</si>
  <si>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</si>
  <si>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</si>
  <si>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</si>
  <si>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</si>
  <si>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</si>
  <si>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</si>
  <si>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</si>
  <si>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</si>
  <si>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</si>
  <si>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</si>
  <si>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</si>
  <si>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</si>
  <si>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</si>
  <si>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</si>
  <si>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</si>
  <si>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</si>
  <si>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</si>
  <si>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</si>
  <si>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</si>
  <si>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</si>
  <si>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</si>
  <si>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</si>
  <si>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</si>
  <si>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</si>
  <si>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</si>
  <si>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</si>
  <si>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</si>
  <si>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</si>
  <si>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</si>
  <si>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</si>
  <si>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</si>
  <si>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</si>
  <si>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</si>
  <si>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</si>
  <si>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</si>
  <si>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</si>
  <si>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</si>
  <si>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</si>
  <si>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</si>
  <si>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</si>
  <si>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</si>
  <si>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</si>
  <si>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</si>
  <si>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</si>
  <si>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</si>
  <si>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</si>
  <si>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</si>
  <si>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</si>
  <si>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</si>
  <si>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</si>
  <si>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</si>
  <si>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</si>
  <si>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</si>
  <si>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</si>
  <si>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</si>
  <si>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</si>
  <si>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</si>
  <si>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</si>
  <si>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</si>
  <si>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</si>
  <si>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</si>
  <si>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</si>
  <si>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</si>
  <si>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</si>
  <si>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</si>
  <si>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</si>
  <si>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</si>
  <si>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</si>
  <si>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</si>
  <si>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</si>
  <si>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</si>
  <si>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</si>
  <si>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</si>
  <si>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</si>
  <si>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</si>
  <si>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</si>
  <si>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</si>
  <si>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</si>
  <si>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</si>
  <si>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</si>
  <si>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</si>
  <si>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</si>
  <si>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</si>
  <si>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</si>
  <si>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</si>
  <si>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</si>
  <si>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</si>
  <si>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</si>
  <si>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</si>
  <si>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</si>
  <si>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</si>
  <si>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</si>
  <si>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</si>
  <si>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</si>
  <si>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</si>
  <si>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</si>
  <si>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</si>
  <si>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</si>
  <si>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</si>
  <si>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</si>
  <si>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</si>
  <si>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</si>
  <si>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</si>
  <si>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</si>
  <si>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</si>
  <si>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</si>
  <si>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</si>
  <si>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</si>
  <si>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</si>
  <si>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</si>
  <si>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</si>
  <si>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</si>
  <si>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</si>
  <si>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</si>
  <si>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</si>
  <si>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</si>
  <si>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</si>
  <si>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</si>
  <si>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</si>
  <si>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</si>
  <si>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</si>
  <si>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</si>
  <si>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</si>
  <si>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</si>
  <si>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</si>
  <si>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</si>
  <si>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</si>
  <si>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</si>
  <si>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</si>
  <si>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</si>
  <si>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</si>
  <si>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</si>
  <si>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</si>
  <si>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</si>
  <si>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</si>
  <si>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</si>
  <si>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</si>
  <si>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</si>
  <si>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</si>
  <si>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</si>
  <si>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</si>
  <si>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</si>
  <si>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</si>
  <si>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</si>
  <si>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</si>
  <si>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</si>
  <si>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</si>
  <si>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</si>
  <si>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</si>
  <si>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</si>
  <si>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</si>
  <si>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</si>
  <si>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</si>
  <si>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</si>
  <si>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</si>
  <si>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</si>
  <si>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</si>
  <si>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</si>
  <si>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</si>
  <si>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</si>
  <si>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</si>
  <si>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</si>
  <si>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</si>
  <si>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</si>
  <si>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</si>
  <si>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</si>
  <si>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</si>
  <si>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</si>
  <si>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</si>
  <si>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</si>
  <si>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</si>
  <si>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</si>
  <si>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</si>
  <si>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</si>
  <si>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</si>
  <si>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</si>
  <si>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</si>
  <si>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</si>
  <si>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</si>
  <si>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</si>
  <si>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</si>
  <si>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</si>
  <si>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</si>
  <si>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</si>
  <si>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</si>
  <si>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</si>
  <si>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</si>
  <si>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</si>
  <si>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</si>
  <si>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</si>
  <si>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</si>
  <si>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</si>
  <si>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</si>
  <si>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</si>
  <si>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</si>
  <si>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</si>
  <si>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</si>
  <si>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</si>
  <si>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</si>
  <si>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</si>
  <si>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</si>
  <si>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</si>
  <si>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</si>
  <si>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</si>
  <si>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</si>
  <si>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</si>
  <si>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</si>
  <si>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</si>
  <si>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</si>
  <si>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</si>
  <si>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</si>
  <si>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</si>
  <si>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</si>
  <si>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</si>
  <si>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</si>
  <si>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</si>
  <si>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</si>
  <si>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</si>
  <si>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</si>
  <si>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</si>
  <si>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</si>
  <si>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</si>
  <si>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</si>
  <si>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</si>
  <si>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</si>
  <si>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</si>
  <si>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</si>
  <si>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</si>
  <si>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</si>
  <si>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</si>
  <si>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</si>
  <si>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</si>
  <si>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</si>
  <si>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</si>
  <si>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</si>
  <si>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</si>
  <si>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</si>
  <si>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</si>
  <si>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</si>
  <si>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</si>
  <si>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</si>
  <si>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</si>
  <si>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</si>
  <si>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</si>
  <si>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</si>
  <si>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</si>
  <si>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</si>
  <si>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</si>
  <si>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</si>
  <si>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</si>
  <si>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</si>
  <si>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</si>
  <si>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</si>
  <si>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</si>
  <si>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</si>
  <si>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</si>
  <si>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</si>
  <si>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</si>
  <si>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</si>
  <si>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</si>
  <si>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</si>
  <si>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</si>
  <si>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</si>
  <si>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</si>
  <si>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</si>
  <si>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</si>
  <si>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</si>
  <si>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</si>
  <si>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</si>
  <si>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</si>
  <si>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</si>
  <si>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</si>
  <si>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</si>
  <si>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</si>
  <si>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</si>
  <si>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</si>
  <si>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</si>
  <si>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</si>
  <si>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</si>
  <si>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</si>
  <si>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</si>
  <si>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</si>
  <si>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</si>
  <si>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</si>
  <si>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</si>
  <si>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</si>
  <si>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</si>
  <si>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</si>
  <si>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</si>
  <si>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</si>
  <si>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</si>
  <si>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</si>
  <si>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</si>
  <si>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</si>
  <si>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</si>
  <si>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</si>
  <si>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</si>
  <si>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</si>
  <si>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</si>
  <si>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</si>
  <si>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</si>
  <si>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</si>
  <si>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</si>
  <si>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</si>
  <si>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</si>
  <si>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</si>
  <si>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</si>
  <si>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</si>
  <si>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</si>
  <si>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</si>
  <si>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</si>
  <si>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</si>
  <si>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</si>
  <si>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</si>
  <si>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</si>
  <si>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</si>
  <si>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</si>
  <si>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</si>
  <si>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</si>
  <si>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</si>
  <si>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</si>
  <si>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</si>
  <si>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</si>
  <si>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</si>
  <si>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</si>
  <si>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</si>
  <si>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</si>
  <si>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</si>
  <si>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</si>
  <si>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</si>
  <si>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</si>
  <si>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</si>
  <si>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</si>
  <si>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</si>
  <si>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</si>
  <si>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</si>
  <si>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</si>
  <si>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</si>
  <si>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</si>
  <si>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</si>
  <si>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</si>
  <si>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</si>
  <si>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</si>
  <si>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</si>
  <si>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</si>
  <si>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</si>
  <si>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</si>
  <si>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</si>
  <si>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</si>
  <si>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</si>
  <si>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</si>
  <si>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</si>
  <si>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</si>
  <si>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</si>
  <si>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</si>
  <si>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</si>
  <si>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</si>
  <si>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</si>
  <si>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</si>
  <si>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</si>
  <si>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</si>
  <si>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</si>
  <si>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</si>
  <si>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</si>
  <si>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</si>
  <si>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</si>
  <si>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</si>
  <si>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</si>
  <si>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</si>
  <si>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</si>
  <si>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</si>
  <si>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</si>
  <si>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</si>
  <si>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</si>
  <si>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</si>
  <si>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</si>
  <si>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</si>
  <si>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</si>
  <si>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</si>
  <si>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</si>
  <si>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</si>
  <si>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</si>
  <si>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</si>
  <si>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</si>
  <si>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</si>
  <si>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</si>
  <si>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</si>
  <si>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</si>
  <si>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</si>
  <si>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</si>
  <si>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</si>
  <si>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</si>
  <si>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</si>
  <si>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</si>
  <si>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</si>
  <si>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</si>
  <si>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</si>
  <si>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</si>
  <si>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</si>
  <si>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</si>
  <si>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</si>
  <si>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</si>
  <si>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</si>
  <si>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</si>
  <si>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</si>
  <si>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</si>
  <si>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</si>
  <si>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</si>
  <si>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</si>
  <si>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</si>
  <si>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</si>
  <si>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</si>
  <si>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</si>
  <si>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</si>
  <si>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</si>
  <si>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</si>
  <si>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</si>
  <si>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</si>
  <si>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</si>
  <si>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</si>
  <si>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</si>
  <si>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</si>
  <si>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</si>
  <si>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</si>
  <si>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</si>
  <si>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</si>
  <si>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</si>
  <si>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</si>
  <si>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</si>
  <si>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</si>
  <si>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</si>
  <si>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</si>
  <si>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</si>
  <si>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</si>
  <si>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</si>
  <si>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</si>
  <si>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</si>
  <si>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</si>
  <si>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</si>
  <si>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</si>
  <si>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</si>
  <si>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</si>
  <si>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</si>
  <si>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</si>
  <si>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</si>
  <si>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</si>
  <si>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</si>
  <si>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</si>
  <si>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</si>
  <si>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</si>
  <si>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</si>
  <si>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</si>
  <si>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</si>
  <si>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</si>
  <si>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</si>
  <si>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</si>
  <si>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</si>
  <si>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</si>
  <si>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</si>
  <si>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</si>
  <si>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</si>
  <si>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</si>
  <si>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</si>
  <si>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</si>
  <si>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</si>
  <si>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</si>
  <si>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</si>
  <si>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</si>
  <si>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</si>
  <si>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</si>
  <si>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</si>
  <si>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</si>
  <si>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</si>
  <si>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</si>
  <si>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</si>
  <si>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</si>
  <si>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</si>
  <si>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</si>
  <si>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</si>
  <si>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</si>
  <si>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</si>
  <si>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</si>
  <si>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</si>
  <si>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</si>
  <si>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</si>
  <si>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</si>
  <si>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</si>
  <si>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</si>
  <si>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</si>
  <si>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</si>
  <si>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</si>
  <si>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</si>
  <si>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</si>
  <si>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</si>
  <si>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</si>
  <si>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</si>
  <si>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</si>
  <si>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</si>
  <si>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</si>
  <si>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</si>
  <si>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</si>
  <si>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</si>
  <si>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</si>
  <si>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</si>
  <si>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</si>
  <si>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</si>
  <si>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</si>
  <si>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</si>
  <si>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</si>
  <si>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</si>
  <si>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</si>
  <si>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</si>
  <si>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</si>
  <si>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</si>
  <si>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</si>
  <si>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</si>
  <si>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</si>
  <si>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</si>
  <si>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</si>
  <si>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</si>
  <si>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</si>
  <si>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</si>
  <si>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</si>
  <si>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</si>
  <si>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</si>
  <si>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</si>
  <si>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</si>
  <si>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</si>
  <si>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</si>
  <si>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</si>
  <si>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</si>
  <si>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</si>
  <si>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</si>
  <si>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</si>
  <si>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</si>
  <si>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</si>
  <si>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</si>
  <si>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</si>
  <si>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</si>
  <si>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</si>
  <si>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</si>
  <si>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</si>
  <si>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</si>
  <si>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</si>
  <si>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</si>
  <si>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</si>
  <si>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</si>
  <si>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</si>
  <si>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</si>
  <si>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</si>
  <si>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</si>
  <si>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</si>
  <si>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</si>
  <si>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</si>
  <si>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</si>
  <si>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</si>
  <si>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</si>
  <si>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</si>
  <si>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</si>
  <si>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</si>
  <si>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</si>
  <si>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</si>
  <si>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</si>
  <si>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</si>
  <si>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</si>
  <si>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</si>
  <si>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</si>
  <si>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</si>
  <si>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</si>
  <si>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</si>
  <si>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</si>
  <si>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</si>
  <si>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</si>
  <si>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</si>
  <si>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</si>
  <si>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</si>
  <si>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</si>
  <si>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</si>
  <si>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</si>
  <si>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</si>
  <si>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</si>
  <si>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</si>
  <si>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</si>
  <si>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</si>
  <si>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</si>
  <si>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</si>
  <si>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</si>
  <si>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</si>
  <si>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</si>
  <si>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</si>
  <si>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</si>
  <si>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</si>
  <si>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</si>
  <si>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</si>
  <si>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</si>
  <si>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</si>
  <si>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</si>
  <si>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</si>
  <si>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</si>
  <si>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</si>
  <si>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</si>
  <si>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</si>
  <si>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</si>
  <si>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</si>
  <si>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</si>
  <si>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</si>
  <si>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</si>
  <si>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</si>
  <si>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</si>
  <si>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</si>
  <si>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</si>
  <si>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</si>
  <si>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</si>
  <si>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</si>
  <si>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</si>
  <si>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</si>
  <si>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</si>
  <si>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</si>
  <si>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</si>
  <si>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</si>
  <si>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</si>
  <si>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</si>
  <si>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</si>
  <si>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</si>
  <si>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</si>
  <si>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</si>
  <si>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</si>
  <si>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</si>
  <si>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</si>
  <si>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</si>
  <si>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</si>
  <si>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</si>
  <si>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</si>
  <si>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</si>
  <si>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</si>
  <si>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</si>
  <si>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</si>
  <si>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</si>
  <si>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</si>
  <si>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</si>
  <si>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</si>
  <si>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</si>
  <si>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</si>
  <si>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</si>
  <si>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</si>
  <si>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</si>
  <si>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</si>
  <si>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</si>
  <si>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</si>
  <si>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</si>
  <si>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</si>
  <si>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</si>
  <si>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</si>
  <si>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</si>
  <si>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</si>
  <si>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</si>
  <si>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</si>
  <si>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</si>
  <si>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</si>
  <si>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</si>
  <si>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</si>
  <si>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</si>
  <si>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</si>
  <si>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</si>
  <si>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</si>
  <si>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</si>
  <si>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</si>
  <si>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</si>
  <si>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</si>
  <si>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</si>
  <si>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</si>
  <si>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</si>
  <si>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</si>
  <si>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</si>
  <si>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</si>
  <si>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</si>
  <si>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</si>
  <si>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</si>
  <si>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</si>
  <si>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</si>
  <si>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</si>
  <si>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</si>
  <si>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</si>
  <si>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</si>
  <si>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</si>
  <si>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</si>
  <si>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</si>
  <si>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</si>
  <si>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</si>
  <si>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</si>
  <si>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</si>
  <si>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</si>
  <si>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</si>
  <si>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</si>
  <si>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</si>
  <si>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</si>
  <si>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</si>
  <si>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</si>
  <si>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</si>
  <si>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</si>
  <si>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</si>
  <si>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</si>
  <si>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</si>
  <si>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</si>
  <si>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</si>
  <si>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</si>
  <si>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</si>
  <si>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</si>
  <si>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</si>
  <si>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</si>
  <si>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</si>
  <si>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</si>
  <si>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</si>
  <si>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</si>
  <si>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</si>
  <si>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</si>
  <si>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</si>
  <si>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</si>
  <si>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</si>
  <si>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</si>
  <si>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</si>
  <si>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</si>
  <si>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</si>
  <si>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</si>
  <si>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</si>
  <si>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</si>
  <si>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</si>
  <si>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</si>
  <si>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</si>
  <si>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</si>
  <si>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</si>
  <si>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</si>
  <si>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</si>
  <si>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</si>
  <si>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</si>
  <si>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</si>
  <si>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</si>
  <si>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</si>
  <si>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</si>
  <si>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</si>
  <si>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</si>
  <si>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</si>
  <si>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</si>
  <si>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</si>
  <si>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</si>
  <si>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</si>
  <si>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</si>
  <si>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</si>
  <si>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</si>
  <si>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</si>
  <si>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</si>
  <si>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</si>
  <si>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</si>
  <si>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</si>
  <si>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</si>
  <si>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</si>
  <si>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</si>
  <si>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</si>
  <si>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</si>
  <si>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</si>
  <si>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</si>
  <si>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</si>
  <si>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</si>
  <si>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</si>
  <si>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</si>
  <si>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</si>
  <si>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</si>
  <si>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</si>
  <si>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</si>
  <si>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</si>
  <si>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</si>
  <si>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</si>
  <si>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</si>
  <si>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</si>
  <si>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</si>
  <si>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</si>
  <si>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</si>
  <si>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</si>
  <si>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</si>
  <si>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</si>
  <si>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</si>
  <si>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</si>
  <si>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</si>
  <si>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</si>
  <si>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</si>
  <si>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</si>
  <si>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</si>
  <si>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</si>
  <si>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</si>
  <si>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</si>
  <si>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</si>
  <si>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</si>
  <si>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</si>
  <si>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</si>
  <si>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</si>
  <si>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</si>
  <si>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</si>
  <si>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</si>
  <si>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</si>
  <si>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</si>
  <si>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</si>
  <si>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</si>
  <si>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</si>
  <si>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</si>
  <si>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</si>
  <si>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</si>
  <si>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</si>
  <si>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</si>
  <si>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</si>
  <si>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</si>
  <si>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</si>
  <si>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</si>
  <si>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</si>
  <si>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</si>
  <si>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</si>
  <si>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</si>
  <si>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</si>
  <si>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</si>
  <si>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</si>
  <si>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</si>
  <si>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</si>
  <si>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</si>
  <si>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</si>
  <si>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</si>
  <si>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</si>
  <si>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</si>
  <si>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</si>
  <si>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</si>
  <si>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</si>
  <si>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</si>
  <si>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</si>
  <si>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</si>
  <si>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</si>
  <si>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</si>
  <si>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</si>
  <si>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</si>
  <si>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</si>
  <si>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</si>
  <si>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</si>
  <si>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</si>
  <si>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</si>
  <si>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</si>
  <si>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</si>
  <si>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</si>
  <si>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</si>
  <si>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</si>
  <si>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</si>
  <si>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</si>
  <si>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</si>
  <si>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</si>
  <si>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</si>
  <si>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</si>
  <si>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</si>
  <si>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</si>
  <si>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</si>
  <si>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</si>
  <si>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</si>
  <si>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</si>
  <si>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</si>
  <si>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</si>
  <si>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</si>
  <si>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</si>
  <si>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</si>
  <si>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</si>
  <si>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</si>
  <si>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</si>
  <si>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</si>
  <si>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</si>
  <si>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</si>
  <si>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</si>
  <si>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</si>
  <si>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</si>
  <si>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</si>
  <si>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</si>
  <si>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</si>
  <si>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</si>
  <si>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</si>
  <si>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</si>
  <si>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</si>
  <si>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</si>
  <si>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</si>
  <si>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</si>
  <si>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</si>
  <si>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</si>
  <si>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</si>
  <si>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</si>
  <si>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</si>
  <si>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</si>
  <si>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</si>
  <si>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</si>
  <si>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</si>
  <si>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</si>
  <si>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</si>
  <si>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</si>
  <si>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</si>
  <si>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</si>
  <si>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</si>
  <si>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</si>
  <si>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</si>
  <si>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</si>
  <si>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</si>
  <si>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</si>
  <si>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</si>
  <si>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</si>
  <si>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</si>
  <si>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</si>
  <si>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</si>
  <si>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</si>
  <si>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</si>
  <si>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</si>
  <si>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</si>
  <si>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</si>
  <si>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</si>
  <si>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</si>
  <si>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</si>
  <si>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</si>
  <si>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</si>
  <si>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</si>
  <si>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</si>
  <si>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</si>
  <si>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</si>
  <si>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</si>
  <si>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</si>
  <si>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</si>
  <si>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</si>
  <si>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</si>
  <si>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</si>
  <si>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</si>
  <si>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</si>
  <si>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</si>
  <si>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</si>
  <si>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</si>
  <si>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</si>
  <si>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</si>
  <si>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</si>
  <si>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</si>
  <si>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</si>
  <si>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</si>
  <si>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</si>
  <si>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</si>
  <si>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</si>
  <si>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</si>
  <si>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</si>
  <si>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</si>
  <si>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</si>
  <si>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</si>
  <si>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</si>
  <si>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</si>
  <si>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</si>
  <si>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</si>
  <si>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</si>
  <si>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</si>
  <si>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</si>
  <si>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</si>
  <si>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</si>
  <si>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</si>
  <si>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</si>
  <si>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</si>
  <si>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</si>
  <si>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</si>
  <si>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</si>
  <si>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</si>
  <si>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</si>
  <si>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</si>
  <si>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</si>
  <si>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</si>
  <si>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</si>
  <si>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</si>
  <si>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</si>
  <si>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</si>
  <si>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</si>
  <si>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</si>
  <si>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</si>
  <si>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</si>
  <si>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</si>
  <si>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</si>
  <si>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</si>
  <si>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</si>
  <si>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</si>
  <si>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</si>
  <si>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</si>
  <si>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</si>
  <si>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</si>
  <si>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</si>
  <si>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</si>
  <si>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</si>
  <si>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</si>
  <si>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</si>
  <si>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</si>
  <si>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</si>
  <si>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</si>
  <si>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</si>
  <si>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</si>
  <si>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</si>
  <si>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</si>
  <si>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</si>
  <si>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</si>
  <si>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</si>
  <si>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</si>
  <si>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</si>
  <si>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</si>
  <si>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</si>
  <si>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</si>
  <si>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</si>
  <si>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</si>
  <si>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</si>
  <si>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</si>
  <si>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</si>
  <si>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</si>
  <si>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</si>
  <si>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</si>
  <si>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</si>
  <si>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</si>
  <si>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</si>
  <si>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</si>
  <si>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</si>
  <si>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</si>
  <si>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</si>
  <si>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</si>
  <si>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</si>
  <si>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</si>
  <si>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</si>
  <si>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</si>
  <si>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</si>
  <si>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</si>
  <si>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</si>
  <si>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</si>
  <si>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</si>
  <si>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</si>
  <si>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</si>
  <si>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</si>
  <si>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</si>
  <si>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</si>
  <si>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</si>
  <si>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</si>
  <si>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</si>
  <si>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</si>
  <si>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</si>
  <si>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</si>
  <si>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</si>
  <si>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</si>
  <si>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</si>
  <si>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</si>
  <si>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</si>
  <si>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</si>
  <si>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</si>
  <si>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</si>
  <si>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</si>
  <si>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</si>
  <si>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</si>
  <si>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</si>
  <si>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</si>
  <si>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</si>
  <si>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</si>
  <si>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</si>
  <si>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</si>
  <si>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</si>
  <si>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</si>
  <si>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</si>
  <si>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</si>
  <si>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</si>
  <si>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</si>
  <si>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</si>
  <si>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</si>
  <si>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</si>
  <si>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</si>
  <si>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</si>
  <si>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</si>
  <si>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</si>
  <si>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</si>
  <si>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</si>
  <si>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</si>
  <si>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</si>
  <si>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</si>
  <si>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</si>
  <si>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</si>
  <si>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</si>
  <si>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</si>
  <si>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</si>
  <si>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</si>
  <si>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</si>
  <si>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</si>
  <si>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</si>
  <si>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</si>
  <si>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</si>
  <si>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</si>
  <si>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</si>
  <si>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</si>
  <si>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</si>
  <si>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</si>
  <si>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</si>
  <si>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</si>
  <si>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</si>
  <si>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</si>
  <si>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</si>
  <si>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</si>
  <si>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</si>
  <si>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</si>
  <si>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</si>
  <si>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</si>
  <si>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</si>
  <si>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</si>
  <si>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</si>
  <si>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</si>
  <si>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</si>
  <si>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</si>
  <si>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</si>
  <si>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</si>
  <si>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</si>
  <si>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</si>
  <si>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</si>
  <si>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</si>
  <si>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</si>
  <si>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</si>
  <si>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</si>
  <si>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</si>
  <si>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</si>
  <si>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</si>
  <si>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</si>
  <si>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</si>
  <si>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</si>
  <si>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</si>
  <si>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</si>
  <si>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</si>
  <si>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</si>
  <si>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</si>
  <si>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</si>
  <si>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</si>
  <si>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</si>
  <si>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</si>
  <si>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</si>
  <si>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</si>
  <si>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</si>
  <si>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</si>
  <si>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</si>
  <si>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</si>
  <si>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</si>
  <si>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</si>
  <si>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</si>
  <si>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</si>
  <si>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</si>
  <si>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</si>
  <si>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</si>
  <si>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</si>
  <si>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</si>
  <si>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</si>
  <si>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</si>
  <si>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</si>
  <si>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</si>
  <si>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</si>
  <si>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</si>
  <si>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</si>
  <si>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</si>
  <si>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</si>
  <si>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</si>
  <si>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</si>
  <si>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</si>
  <si>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</si>
  <si>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</si>
  <si>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</si>
  <si>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</si>
  <si>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</si>
  <si>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</si>
  <si>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</si>
  <si>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</si>
  <si>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</si>
  <si>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</si>
  <si>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</si>
  <si>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</si>
  <si>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</si>
  <si>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</si>
  <si>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</si>
  <si>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</si>
  <si>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</si>
  <si>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</si>
  <si>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</si>
  <si>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</si>
  <si>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</si>
  <si>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</si>
  <si>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</si>
  <si>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</si>
  <si>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</si>
  <si>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</si>
  <si>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</si>
  <si>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</si>
  <si>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</si>
  <si>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</si>
  <si>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</si>
  <si>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</si>
  <si>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</si>
  <si>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</si>
  <si>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</si>
  <si>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</si>
  <si>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</si>
  <si>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</si>
  <si>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</si>
  <si>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</si>
  <si>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</si>
  <si>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</si>
  <si>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</si>
  <si>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</si>
  <si>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</si>
  <si>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</si>
  <si>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</si>
  <si>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</si>
  <si>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</si>
  <si>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</si>
  <si>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</si>
  <si>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</si>
  <si>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</si>
  <si>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</si>
  <si>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</si>
  <si>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</si>
  <si>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</si>
  <si>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</si>
  <si>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</si>
  <si>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</si>
  <si>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</si>
  <si>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</si>
  <si>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</si>
  <si>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</si>
  <si>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</si>
  <si>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</si>
  <si>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</si>
  <si>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</si>
  <si>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</si>
  <si>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</si>
  <si>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</si>
  <si>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</si>
  <si>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</si>
  <si>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</si>
  <si>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</si>
  <si>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</si>
  <si>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</si>
  <si>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</si>
  <si>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</si>
  <si>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</si>
  <si>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</si>
  <si>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</si>
  <si>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</si>
  <si>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</si>
  <si>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</si>
  <si>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</si>
  <si>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</si>
  <si>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</si>
  <si>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</si>
  <si>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</si>
  <si>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</si>
  <si>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</si>
  <si>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</si>
  <si>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</si>
  <si>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</si>
  <si>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</si>
  <si>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</si>
  <si>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</si>
  <si>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</si>
  <si>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</si>
  <si>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</si>
  <si>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</si>
  <si>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</si>
  <si>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</si>
  <si>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</si>
  <si>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</si>
  <si>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</si>
  <si>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</si>
  <si>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</si>
  <si>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</si>
  <si>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</si>
  <si>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</si>
  <si>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</si>
  <si>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</si>
  <si>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</si>
  <si>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</si>
  <si>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</si>
  <si>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</si>
  <si>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</si>
  <si>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</si>
  <si>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</si>
  <si>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</si>
  <si>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</si>
  <si>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</si>
  <si>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</si>
  <si>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</si>
  <si>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</si>
  <si>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</si>
  <si>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</si>
  <si>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</si>
  <si>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</si>
  <si>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</si>
  <si>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</si>
  <si>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</si>
  <si>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</si>
  <si>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</si>
  <si>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</si>
  <si>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</si>
  <si>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</si>
  <si>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</si>
  <si>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</si>
  <si>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</si>
  <si>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</si>
  <si>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</si>
  <si>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</si>
  <si>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</si>
  <si>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</si>
  <si>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</si>
  <si>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</si>
  <si>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</si>
  <si>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</si>
  <si>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</si>
  <si>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</si>
  <si>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</si>
  <si>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</si>
  <si>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</si>
  <si>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</si>
  <si>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</si>
  <si>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</si>
  <si>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</si>
  <si>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</si>
  <si>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</si>
  <si>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</si>
  <si>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</si>
  <si>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</si>
  <si>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</si>
  <si>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</si>
  <si>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</si>
  <si>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</si>
  <si>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</si>
  <si>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</si>
  <si>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</si>
  <si>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</si>
  <si>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</si>
  <si>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</si>
  <si>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</si>
  <si>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</si>
  <si>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</si>
  <si>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</si>
  <si>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</si>
  <si>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</si>
  <si>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</si>
  <si>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</si>
  <si>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</si>
  <si>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</si>
  <si>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</si>
  <si>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</si>
  <si>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</si>
  <si>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</si>
  <si>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</si>
  <si>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</si>
  <si>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</si>
  <si>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</si>
  <si>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</si>
  <si>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</si>
  <si>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</si>
  <si>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</si>
  <si>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</si>
  <si>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</si>
  <si>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</si>
  <si>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</si>
  <si>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</si>
  <si>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</si>
  <si>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</si>
  <si>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</si>
  <si>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</si>
  <si>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</si>
  <si>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</si>
  <si>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</si>
  <si>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</si>
  <si>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</si>
  <si>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</si>
  <si>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</si>
  <si>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</si>
  <si>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</si>
  <si>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</si>
  <si>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</si>
  <si>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</si>
  <si>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</si>
  <si>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</si>
  <si>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</si>
  <si>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</si>
  <si>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</si>
  <si>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</si>
  <si>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</si>
  <si>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</si>
  <si>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</si>
  <si>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</si>
  <si>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</si>
  <si>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</si>
  <si>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</si>
  <si>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</si>
  <si>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</si>
  <si>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</si>
  <si>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</si>
  <si>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</si>
  <si>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</si>
  <si>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</si>
  <si>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</si>
  <si>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</si>
  <si>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</si>
  <si>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</si>
  <si>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</si>
  <si>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</si>
  <si>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</si>
  <si>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</si>
  <si>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</si>
  <si>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</si>
  <si>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</si>
  <si>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</si>
  <si>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</si>
  <si>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</si>
  <si>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</si>
  <si>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</si>
  <si>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</si>
  <si>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</si>
  <si>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</si>
  <si>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</si>
  <si>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</si>
  <si>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</si>
  <si>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</si>
  <si>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</si>
  <si>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</si>
  <si>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</si>
  <si>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</si>
  <si>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</si>
  <si>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</si>
  <si>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</si>
  <si>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</si>
  <si>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</si>
  <si>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</si>
  <si>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</si>
  <si>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</si>
  <si>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</si>
  <si>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</si>
  <si>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</si>
  <si>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</si>
  <si>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</si>
  <si>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</si>
  <si>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</si>
  <si>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</si>
  <si>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</si>
  <si>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</si>
  <si>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</si>
  <si>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</si>
  <si>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</si>
  <si>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</si>
  <si>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</si>
  <si>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</si>
  <si>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</si>
  <si>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</si>
  <si>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</si>
  <si>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</si>
  <si>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</si>
  <si>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</si>
  <si>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</si>
  <si>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</si>
  <si>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</si>
  <si>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</si>
  <si>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</si>
  <si>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</si>
  <si>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</si>
  <si>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</si>
  <si>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</si>
  <si>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</si>
  <si>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</si>
  <si>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</si>
  <si>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</si>
  <si>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</si>
  <si>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</si>
  <si>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</si>
  <si>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</si>
  <si>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</si>
  <si>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</si>
  <si>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</si>
  <si>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</si>
  <si>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</si>
  <si>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</si>
  <si>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</si>
  <si>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</si>
  <si>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</si>
  <si>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</si>
  <si>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</si>
  <si>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</si>
  <si>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</si>
  <si>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</si>
  <si>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</si>
  <si>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</si>
  <si>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</si>
  <si>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</si>
  <si>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</si>
  <si>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</si>
  <si>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</si>
  <si>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</si>
  <si>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</si>
  <si>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</si>
  <si>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</si>
  <si>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</si>
  <si>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</si>
  <si>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</si>
  <si>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</si>
  <si>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</si>
  <si>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</si>
  <si>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</si>
  <si>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</si>
  <si>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</si>
  <si>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</si>
  <si>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</si>
  <si>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</si>
  <si>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</si>
  <si>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</si>
  <si>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</si>
  <si>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</si>
  <si>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</si>
  <si>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</si>
  <si>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</si>
  <si>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</si>
  <si>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</si>
  <si>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</si>
  <si>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</si>
  <si>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</si>
  <si>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</si>
  <si>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</si>
  <si>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</si>
  <si>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</si>
  <si>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</si>
  <si>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</si>
  <si>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</si>
  <si>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</si>
  <si>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</si>
  <si>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</si>
  <si>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</si>
  <si>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</si>
  <si>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</si>
  <si>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</si>
  <si>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</si>
  <si>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</si>
  <si>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</si>
  <si>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</si>
  <si>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</si>
  <si>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</si>
  <si>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</si>
  <si>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</si>
  <si>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</si>
  <si>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</si>
  <si>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</si>
  <si>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</si>
  <si>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</si>
  <si>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</si>
  <si>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</si>
  <si>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</si>
  <si>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</si>
  <si>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</si>
  <si>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</si>
  <si>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</si>
  <si>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</si>
  <si>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</si>
  <si>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</si>
  <si>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</si>
  <si>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</si>
  <si>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</si>
  <si>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</si>
  <si>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</si>
  <si>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</si>
  <si>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</si>
  <si>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</si>
  <si>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</si>
  <si>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</si>
  <si>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</si>
  <si>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</si>
  <si>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</si>
  <si>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</si>
  <si>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</si>
  <si>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</si>
  <si>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</si>
  <si>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</si>
  <si>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</si>
  <si>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</si>
  <si>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</si>
  <si>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</si>
  <si>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</si>
  <si>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</si>
  <si>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</si>
  <si>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</si>
  <si>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</si>
  <si>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</si>
  <si>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</si>
  <si>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</si>
  <si>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</si>
  <si>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</si>
  <si>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</si>
  <si>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</si>
  <si>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</si>
  <si>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</si>
  <si>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</si>
  <si>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</si>
  <si>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</si>
  <si>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</si>
  <si>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</si>
  <si>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</si>
  <si>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</si>
  <si>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</si>
  <si>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</si>
  <si>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</si>
  <si>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</si>
  <si>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</si>
  <si>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</si>
  <si>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</si>
  <si>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</si>
  <si>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</si>
  <si>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</si>
  <si>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</si>
  <si>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</si>
  <si>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</si>
  <si>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</si>
  <si>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</si>
  <si>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</si>
  <si>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</si>
  <si>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</si>
  <si>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</si>
  <si>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</si>
  <si>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</si>
  <si>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</si>
  <si>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</si>
  <si>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</si>
  <si>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</si>
  <si>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</si>
  <si>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</si>
  <si>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</si>
  <si>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</si>
  <si>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</si>
  <si>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</si>
  <si>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</si>
  <si>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</si>
  <si>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</si>
  <si>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</si>
  <si>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</si>
  <si>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</si>
  <si>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</si>
  <si>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</si>
  <si>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</si>
  <si>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</si>
  <si>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</si>
  <si>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</si>
  <si>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</si>
  <si>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</si>
  <si>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</si>
  <si>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</si>
  <si>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</si>
  <si>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</si>
  <si>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</si>
  <si>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</si>
  <si>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</si>
  <si>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</si>
  <si>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</si>
  <si>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</si>
  <si>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</si>
  <si>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</si>
  <si>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</si>
  <si>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</si>
  <si>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</si>
  <si>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</si>
  <si>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</si>
  <si>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</si>
  <si>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</si>
  <si>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</si>
  <si>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</si>
  <si>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</si>
  <si>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</si>
  <si>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</si>
  <si>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</si>
  <si>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</si>
  <si>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</si>
  <si>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</si>
  <si>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</si>
  <si>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</si>
  <si>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</si>
  <si>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</si>
  <si>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</si>
  <si>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</si>
  <si>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</si>
  <si>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</si>
  <si>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</si>
  <si>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</si>
  <si>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</si>
  <si>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</si>
  <si>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</si>
  <si>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</si>
  <si>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</si>
  <si>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</si>
  <si>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</si>
  <si>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</si>
  <si>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</si>
  <si>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</si>
  <si>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</si>
  <si>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</si>
  <si>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</si>
  <si>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</si>
  <si>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</si>
  <si>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</si>
  <si>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</si>
  <si>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</si>
  <si>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</si>
  <si>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</si>
  <si>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</si>
  <si>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</si>
  <si>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</si>
  <si>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</si>
  <si>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</si>
  <si>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</si>
  <si>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</si>
  <si>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</si>
  <si>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</si>
  <si>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</si>
  <si>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</si>
  <si>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</si>
  <si>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</si>
  <si>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</si>
  <si>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</si>
  <si>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</si>
  <si>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</si>
  <si>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</si>
  <si>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</si>
  <si>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</si>
  <si>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</si>
  <si>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</si>
  <si>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</si>
  <si>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</si>
  <si>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</si>
  <si>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</si>
  <si>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</si>
  <si>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</si>
  <si>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</si>
  <si>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</si>
  <si>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</si>
  <si>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</si>
  <si>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</si>
  <si>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</si>
  <si>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</si>
  <si>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</si>
  <si>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</si>
  <si>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</si>
  <si>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</si>
  <si>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</si>
  <si>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</si>
  <si>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</si>
  <si>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</si>
  <si>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</si>
  <si>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</si>
  <si>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</si>
  <si>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</si>
  <si>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</si>
  <si>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</si>
  <si>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</si>
  <si>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</si>
  <si>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</si>
  <si>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</si>
  <si>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</si>
  <si>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</si>
  <si>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</si>
  <si>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</si>
  <si>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</si>
  <si>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</si>
  <si>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</si>
  <si>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</si>
  <si>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</si>
  <si>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</si>
  <si>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</si>
  <si>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</si>
  <si>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</si>
  <si>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</si>
  <si>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</si>
  <si>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</si>
  <si>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</si>
  <si>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</si>
  <si>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</si>
  <si>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</si>
  <si>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</si>
  <si>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</si>
  <si>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</si>
  <si>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</si>
  <si>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</si>
  <si>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</si>
  <si>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</si>
  <si>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</si>
  <si>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</si>
  <si>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</si>
  <si>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</si>
  <si>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</si>
  <si>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</si>
  <si>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</si>
  <si>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</si>
  <si>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</si>
  <si>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</si>
  <si>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</si>
  <si>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</si>
  <si>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</si>
  <si>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</si>
  <si>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</si>
  <si>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</si>
  <si>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</si>
  <si>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</si>
  <si>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</si>
  <si>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</si>
  <si>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</si>
  <si>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</si>
  <si>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</si>
  <si>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</si>
  <si>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</si>
  <si>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</si>
  <si>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</si>
  <si>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</si>
  <si>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</si>
  <si>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</si>
  <si>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</si>
  <si>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</si>
  <si>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</si>
  <si>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</si>
  <si>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</si>
  <si>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</si>
  <si>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</si>
  <si>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</si>
  <si>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</si>
  <si>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</si>
  <si>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</si>
  <si>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</si>
  <si>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</si>
  <si>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</si>
  <si>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</si>
  <si>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</si>
  <si>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</si>
  <si>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</si>
  <si>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</si>
  <si>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</si>
  <si>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</si>
  <si>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</si>
  <si>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</si>
  <si>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</si>
  <si>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</si>
  <si>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</si>
  <si>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</si>
  <si>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</si>
  <si>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</si>
  <si>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</si>
  <si>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</si>
  <si>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</si>
  <si>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</si>
  <si>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</si>
  <si>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</si>
  <si>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</si>
  <si>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</si>
  <si>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</si>
  <si>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</si>
  <si>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</si>
  <si>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</si>
  <si>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</si>
  <si>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</si>
  <si>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</si>
  <si>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</si>
  <si>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</si>
  <si>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</si>
  <si>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</si>
  <si>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</si>
  <si>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</si>
  <si>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</si>
  <si>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</si>
  <si>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</si>
  <si>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</si>
  <si>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</si>
  <si>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</si>
  <si>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</si>
  <si>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</si>
  <si>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</si>
  <si>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</si>
  <si>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</si>
  <si>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</si>
  <si>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</si>
  <si>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</si>
  <si>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</si>
  <si>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</si>
  <si>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</si>
  <si>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</si>
  <si>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</si>
  <si>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</si>
  <si>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</si>
  <si>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</si>
  <si>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</si>
  <si>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</si>
  <si>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</si>
  <si>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</si>
  <si>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</si>
  <si>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</si>
  <si>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</si>
  <si>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</si>
  <si>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</si>
  <si>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</si>
  <si>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</si>
  <si>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</si>
  <si>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</si>
  <si>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</si>
  <si>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</si>
  <si>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</si>
  <si>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</si>
  <si>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</si>
  <si>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</si>
  <si>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</si>
  <si>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</si>
  <si>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</si>
  <si>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</si>
  <si>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</si>
  <si>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</si>
  <si>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</si>
  <si>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</si>
  <si>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</si>
  <si>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</si>
  <si>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</si>
  <si>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</si>
  <si>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</si>
  <si>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</si>
  <si>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</si>
  <si>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</si>
  <si>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</si>
  <si>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</si>
  <si>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</si>
  <si>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</si>
  <si>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</si>
  <si>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</si>
  <si>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</si>
  <si>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</si>
  <si>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</si>
  <si>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</si>
  <si>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</si>
  <si>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</si>
  <si>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</si>
  <si>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</si>
  <si>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</si>
  <si>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</si>
  <si>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</si>
  <si>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</si>
  <si>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</si>
  <si>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</si>
  <si>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</si>
  <si>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</si>
  <si>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</si>
  <si>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</si>
  <si>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</si>
  <si>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</si>
  <si>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</si>
  <si>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</si>
  <si>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</si>
  <si>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</si>
  <si>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</si>
  <si>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</si>
  <si>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</si>
  <si>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</si>
  <si>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</si>
  <si>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</si>
  <si>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</si>
  <si>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</si>
  <si>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</si>
  <si>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</si>
  <si>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</si>
  <si>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</si>
  <si>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</si>
  <si>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</si>
  <si>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</si>
  <si>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</si>
  <si>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</si>
  <si>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</si>
  <si>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</si>
  <si>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</si>
  <si>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</si>
  <si>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</si>
  <si>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</si>
  <si>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</si>
  <si>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</si>
  <si>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</si>
  <si>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</si>
  <si>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</si>
  <si>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</si>
  <si>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</si>
  <si>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</si>
  <si>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</si>
  <si>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</si>
  <si>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</si>
  <si>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</si>
  <si>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</si>
  <si>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</si>
  <si>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</si>
  <si>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</si>
  <si>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</si>
  <si>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</si>
  <si>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</si>
  <si>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</si>
  <si>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</si>
  <si>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</si>
  <si>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</si>
  <si>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</si>
  <si>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</si>
  <si>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</si>
  <si>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</si>
  <si>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</si>
  <si>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</si>
  <si>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</si>
  <si>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</si>
  <si>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</si>
  <si>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</si>
  <si>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</si>
  <si>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</si>
  <si>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</si>
  <si>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</si>
  <si>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</si>
  <si>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</si>
  <si>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</si>
  <si>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</si>
  <si>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</si>
  <si>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</si>
  <si>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</si>
  <si>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</si>
  <si>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</si>
  <si>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</si>
  <si>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</si>
  <si>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</si>
  <si>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</si>
  <si>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</si>
  <si>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</si>
  <si>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</si>
  <si>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</si>
  <si>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</si>
  <si>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</si>
  <si>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</si>
  <si>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</si>
  <si>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</si>
  <si>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</si>
  <si>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</si>
  <si>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</si>
  <si>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</si>
  <si>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</si>
  <si>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</si>
  <si>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</si>
  <si>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</si>
  <si>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</si>
  <si>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</si>
  <si>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</si>
  <si>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</si>
  <si>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</si>
  <si>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</si>
  <si>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</si>
  <si>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</si>
  <si>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</si>
  <si>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</si>
  <si>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</si>
  <si>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</si>
  <si>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</si>
  <si>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</si>
  <si>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</si>
  <si>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</si>
  <si>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</si>
  <si>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</si>
  <si>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</si>
  <si>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</si>
  <si>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</si>
  <si>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</si>
  <si>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</si>
  <si>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</si>
  <si>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</si>
  <si>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</si>
  <si>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</si>
  <si>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</si>
  <si>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</si>
  <si>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</si>
  <si>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</si>
  <si>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</si>
  <si>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</si>
  <si>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</si>
  <si>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</si>
  <si>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</si>
  <si>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</si>
  <si>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</si>
  <si>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</si>
  <si>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</si>
  <si>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</si>
  <si>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</si>
  <si>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</si>
  <si>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</si>
  <si>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</si>
  <si>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</si>
  <si>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</si>
  <si>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</si>
  <si>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</si>
  <si>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</si>
  <si>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</si>
  <si>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</si>
  <si>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</si>
  <si>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</si>
  <si>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</si>
  <si>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</si>
  <si>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</si>
  <si>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</si>
  <si>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</si>
  <si>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</si>
  <si>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</si>
  <si>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</si>
  <si>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</si>
  <si>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</si>
  <si>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</si>
  <si>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</si>
  <si>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</si>
  <si>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</si>
  <si>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</si>
  <si>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</si>
  <si>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</si>
  <si>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</si>
  <si>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</si>
  <si>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</si>
  <si>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</si>
  <si>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</si>
  <si>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</si>
  <si>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</si>
  <si>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</si>
  <si>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</si>
  <si>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</si>
  <si>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</si>
  <si>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</si>
  <si>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</si>
  <si>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</si>
  <si>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</si>
  <si>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</si>
  <si>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</si>
  <si>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</si>
  <si>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</si>
  <si>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</si>
  <si>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</si>
  <si>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</si>
  <si>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</si>
  <si>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</si>
  <si>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</si>
  <si>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</si>
  <si>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</si>
  <si>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</si>
  <si>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</si>
  <si>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</si>
  <si>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</si>
  <si>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</si>
  <si>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</si>
  <si>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</si>
  <si>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</si>
  <si>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</si>
  <si>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</si>
  <si>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</si>
  <si>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</si>
  <si>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</si>
  <si>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</si>
  <si>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</si>
  <si>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</si>
  <si>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</si>
  <si>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</si>
  <si>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</si>
  <si>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</si>
  <si>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</si>
  <si>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</si>
  <si>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</si>
  <si>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</si>
  <si>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</si>
  <si>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</si>
  <si>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</si>
  <si>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</si>
  <si>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</si>
  <si>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</si>
  <si>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</si>
  <si>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</si>
  <si>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</si>
  <si>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</si>
  <si>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</si>
  <si>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</si>
  <si>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</si>
  <si>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</si>
  <si>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</si>
  <si>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</si>
  <si>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</si>
  <si>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</si>
  <si>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</si>
  <si>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</si>
  <si>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</si>
  <si>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</si>
  <si>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</si>
  <si>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</si>
  <si>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</si>
  <si>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</si>
  <si>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</si>
  <si>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</si>
  <si>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</si>
  <si>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</si>
  <si>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</si>
  <si>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</si>
  <si>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</si>
  <si>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</si>
  <si>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</si>
  <si>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</si>
  <si>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</si>
  <si>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</si>
  <si>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</si>
  <si>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</si>
  <si>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</si>
  <si>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</si>
  <si>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</si>
  <si>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</si>
  <si>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</si>
  <si>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</si>
  <si>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</si>
  <si>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</si>
  <si>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</si>
  <si>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</si>
  <si>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</si>
  <si>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</si>
  <si>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</si>
  <si>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</si>
  <si>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</si>
  <si>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</si>
  <si>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</si>
  <si>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</si>
  <si>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</si>
  <si>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</si>
  <si>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</si>
  <si>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</si>
  <si>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</si>
  <si>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</si>
  <si>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</si>
  <si>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</si>
  <si>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</si>
  <si>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</si>
  <si>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</si>
  <si>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</si>
  <si>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</si>
  <si>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</si>
  <si>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</si>
  <si>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</si>
  <si>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</si>
  <si>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</si>
  <si>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</si>
  <si>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</si>
  <si>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</si>
  <si>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</si>
  <si>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</si>
  <si>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</si>
  <si>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</si>
  <si>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</si>
  <si>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</si>
  <si>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</si>
  <si>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</si>
  <si>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</si>
  <si>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</si>
  <si>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</si>
  <si>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</si>
  <si>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</si>
  <si>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</si>
  <si>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</si>
  <si>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</si>
  <si>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</si>
  <si>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</si>
  <si>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</si>
  <si>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</si>
  <si>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</si>
  <si>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</si>
  <si>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</si>
  <si>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</si>
  <si>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</si>
  <si>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</si>
  <si>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</si>
  <si>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</si>
  <si>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</si>
  <si>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</si>
  <si>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</si>
  <si>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</si>
  <si>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</si>
  <si>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</si>
  <si>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</si>
  <si>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</si>
  <si>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</si>
  <si>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</si>
  <si>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</si>
  <si>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</si>
  <si>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</si>
  <si>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</si>
  <si>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</si>
  <si>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</si>
  <si>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</si>
  <si>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</si>
  <si>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</si>
  <si>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</si>
  <si>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</si>
  <si>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</si>
  <si>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</si>
  <si>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</si>
  <si>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</si>
  <si>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</si>
  <si>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</si>
  <si>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</si>
  <si>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</si>
  <si>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</si>
  <si>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</si>
  <si>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</si>
  <si>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</si>
  <si>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</si>
  <si>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</si>
  <si>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</si>
  <si>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</si>
  <si>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</si>
  <si>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</si>
  <si>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</si>
  <si>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</si>
  <si>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</si>
  <si>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</si>
  <si>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</si>
  <si>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</si>
  <si>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</si>
  <si>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</si>
  <si>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</si>
  <si>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</si>
  <si>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</si>
  <si>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</si>
  <si>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</si>
  <si>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</si>
  <si>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</si>
  <si>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</si>
  <si>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</si>
  <si>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</si>
  <si>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</si>
  <si>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</si>
  <si>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</si>
  <si>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</si>
  <si>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</si>
  <si>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</si>
  <si>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</si>
  <si>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</si>
  <si>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</si>
  <si>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</si>
  <si>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</si>
  <si>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</si>
  <si>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</si>
  <si>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</si>
  <si>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</si>
  <si>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</si>
  <si>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</si>
  <si>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</si>
  <si>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</si>
  <si>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</si>
  <si>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</si>
  <si>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</si>
  <si>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</si>
  <si>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</si>
  <si>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</si>
  <si>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</si>
  <si>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</si>
  <si>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</si>
  <si>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</si>
  <si>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</si>
  <si>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</si>
  <si>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</si>
  <si>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</si>
  <si>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</si>
  <si>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</si>
  <si>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</si>
  <si>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</si>
  <si>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</si>
  <si>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</si>
  <si>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</si>
  <si>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</si>
  <si>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</si>
  <si>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</si>
  <si>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</si>
  <si>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</si>
  <si>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</si>
  <si>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</si>
  <si>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</si>
  <si>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</si>
  <si>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</si>
  <si>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</si>
  <si>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</si>
  <si>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</si>
  <si>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</si>
  <si>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</si>
  <si>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</si>
  <si>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</si>
  <si>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</si>
  <si>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</si>
  <si>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</si>
  <si>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</si>
  <si>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</si>
  <si>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</si>
  <si>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</si>
  <si>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</si>
  <si>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</si>
  <si>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</si>
  <si>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</si>
  <si>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</si>
  <si>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</si>
  <si>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</si>
  <si>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</si>
  <si>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</si>
  <si>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</si>
  <si>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</si>
  <si>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</si>
  <si>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</si>
  <si>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</si>
  <si>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</si>
  <si>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</si>
  <si>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</si>
  <si>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</si>
  <si>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</si>
  <si>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</si>
  <si>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</si>
  <si>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</si>
  <si>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</si>
  <si>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</si>
  <si>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</si>
  <si>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</si>
  <si>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</si>
  <si>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</si>
  <si>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</si>
  <si>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</si>
  <si>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</si>
  <si>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</si>
  <si>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</si>
  <si>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</si>
  <si>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</si>
  <si>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</si>
  <si>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</si>
  <si>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</si>
  <si>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</si>
  <si>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</si>
  <si>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</si>
  <si>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</si>
  <si>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</si>
  <si>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</si>
  <si>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</si>
  <si>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</si>
  <si>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</si>
  <si>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</si>
  <si>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</si>
  <si>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</si>
  <si>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</si>
  <si>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</si>
  <si>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</si>
  <si>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</si>
  <si>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</si>
  <si>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</si>
  <si>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</si>
  <si>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</si>
  <si>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</si>
  <si>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</si>
  <si>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</si>
  <si>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</si>
  <si>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</si>
  <si>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</si>
  <si>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</si>
  <si>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</si>
  <si>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</si>
  <si>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</si>
  <si>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</si>
  <si>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</si>
  <si>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</si>
  <si>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</si>
  <si>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</si>
  <si>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</si>
  <si>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</si>
  <si>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</si>
  <si>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</si>
  <si>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</si>
  <si>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</si>
  <si>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</si>
  <si>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</si>
  <si>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</si>
  <si>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</si>
  <si>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</si>
  <si>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</si>
  <si>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</si>
  <si>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</si>
  <si>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</si>
  <si>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</si>
  <si>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</si>
  <si>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</si>
  <si>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</si>
  <si>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</si>
  <si>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</si>
  <si>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</si>
  <si>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</si>
  <si>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</si>
  <si>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</si>
  <si>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</si>
  <si>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</si>
  <si>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</si>
  <si>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</si>
  <si>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</si>
  <si>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</si>
  <si>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</si>
  <si>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</si>
  <si>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</si>
  <si>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</si>
  <si>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</si>
  <si>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</si>
  <si>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</si>
  <si>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</si>
  <si>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</si>
  <si>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</si>
  <si>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</si>
  <si>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</si>
  <si>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</si>
  <si>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</si>
  <si>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</si>
  <si>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</si>
  <si>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</si>
  <si>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</si>
  <si>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</si>
  <si>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</si>
  <si>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</si>
  <si>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</si>
  <si>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</si>
  <si>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</si>
  <si>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</si>
  <si>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</si>
  <si>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</si>
  <si>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</si>
  <si>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</si>
  <si>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</si>
  <si>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</si>
  <si>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</si>
  <si>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</si>
  <si>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</si>
  <si>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</si>
  <si>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</si>
  <si>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</si>
  <si>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</si>
  <si>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</si>
  <si>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</si>
  <si>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</si>
  <si>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</si>
  <si>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</si>
  <si>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</si>
  <si>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</si>
  <si>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</si>
  <si>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</si>
  <si>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</si>
  <si>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</si>
  <si>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</si>
  <si>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</si>
  <si>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</si>
  <si>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</si>
  <si>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</si>
  <si>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</si>
  <si>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</si>
  <si>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</si>
  <si>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</si>
  <si>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</si>
  <si>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</si>
  <si>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</si>
  <si>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</si>
  <si>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</si>
  <si>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</si>
  <si>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</si>
  <si>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</si>
  <si>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</si>
  <si>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</si>
  <si>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</si>
  <si>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</si>
  <si>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</si>
  <si>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</si>
  <si>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</si>
  <si>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</si>
  <si>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</si>
  <si>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</si>
  <si>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</si>
  <si>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</si>
  <si>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</si>
  <si>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</si>
  <si>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</si>
  <si>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</si>
  <si>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</si>
  <si>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</si>
  <si>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</si>
  <si>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</si>
  <si>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</si>
  <si>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</si>
  <si>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</si>
  <si>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</si>
  <si>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</si>
  <si>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</si>
  <si>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</si>
  <si>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</si>
  <si>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</si>
  <si>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</si>
  <si>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</si>
  <si>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</si>
  <si>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</si>
  <si>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</si>
  <si>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</si>
  <si>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</si>
  <si>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</si>
  <si>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</si>
  <si>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</si>
  <si>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</si>
  <si>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</si>
  <si>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</si>
  <si>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</si>
  <si>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</si>
  <si>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</si>
  <si>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</si>
  <si>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</si>
  <si>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</si>
  <si>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</si>
  <si>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</si>
  <si>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</si>
  <si>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</si>
  <si>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</si>
  <si>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</si>
  <si>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</si>
  <si>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</si>
  <si>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</si>
  <si>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</si>
  <si>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</si>
  <si>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</si>
  <si>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</si>
  <si>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</si>
  <si>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</si>
  <si>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</si>
  <si>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</si>
  <si>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</si>
  <si>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</si>
  <si>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</si>
  <si>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</si>
  <si>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</si>
  <si>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</si>
  <si>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</si>
  <si>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</si>
  <si>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</si>
  <si>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</si>
  <si>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</si>
  <si>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</si>
  <si>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</si>
  <si>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</si>
  <si>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</si>
  <si>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</si>
  <si>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</si>
  <si>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</si>
  <si>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</si>
  <si>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</si>
  <si>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</si>
  <si>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</si>
  <si>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</si>
  <si>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</si>
  <si>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</si>
  <si>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</si>
  <si>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</si>
  <si>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</si>
  <si>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</si>
  <si>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</si>
  <si>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</si>
  <si>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</si>
  <si>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</si>
  <si>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</si>
  <si>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</si>
  <si>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</si>
  <si>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</si>
  <si>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</si>
  <si>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</si>
  <si>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</si>
  <si>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</si>
  <si>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</si>
  <si>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</si>
  <si>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</si>
  <si>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</si>
  <si>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</si>
  <si>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</si>
  <si>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</si>
  <si>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</si>
  <si>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</si>
  <si>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</si>
  <si>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</si>
  <si>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</si>
  <si>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</si>
  <si>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</si>
  <si>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</si>
  <si>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</si>
  <si>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</si>
  <si>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</si>
  <si>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</si>
  <si>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</si>
  <si>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</si>
  <si>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</si>
  <si>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</si>
  <si>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</si>
  <si>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</si>
  <si>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</si>
  <si>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</si>
  <si>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</si>
  <si>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</si>
  <si>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</si>
  <si>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</si>
  <si>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</si>
  <si>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</si>
  <si>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</si>
  <si>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</si>
  <si>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</si>
  <si>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</si>
  <si>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</si>
  <si>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</si>
  <si>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</si>
  <si>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</si>
  <si>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</si>
  <si>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</si>
  <si>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</si>
  <si>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</si>
  <si>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</si>
  <si>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</si>
  <si>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</si>
  <si>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</si>
  <si>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</si>
  <si>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</si>
  <si>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</si>
  <si>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</si>
  <si>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</si>
  <si>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</si>
  <si>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</si>
  <si>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</si>
  <si>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</si>
  <si>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</si>
  <si>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</si>
  <si>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</si>
  <si>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</si>
  <si>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</si>
  <si>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</si>
  <si>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</si>
  <si>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</si>
  <si>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</si>
  <si>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</si>
  <si>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</si>
  <si>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</si>
  <si>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</si>
  <si>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</si>
  <si>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</si>
  <si>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</si>
  <si>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</si>
  <si>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</si>
  <si>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</si>
  <si>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</si>
  <si>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</si>
  <si>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</si>
  <si>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</si>
  <si>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</si>
  <si>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</si>
  <si>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</si>
  <si>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</si>
  <si>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</si>
  <si>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</si>
  <si>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</si>
  <si>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</si>
  <si>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</si>
  <si>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</si>
  <si>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</si>
  <si>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</si>
  <si>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</si>
  <si>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</si>
  <si>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</si>
  <si>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</si>
  <si>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</si>
  <si>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</si>
  <si>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</si>
  <si>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</si>
  <si>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</si>
  <si>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</si>
  <si>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</si>
  <si>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</si>
  <si>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</si>
  <si>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</si>
  <si>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</si>
  <si>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</si>
  <si>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</si>
  <si>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</si>
  <si>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</si>
  <si>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</si>
  <si>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</si>
  <si>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</si>
  <si>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</si>
  <si>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</si>
  <si>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</si>
  <si>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</si>
  <si>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</si>
  <si>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</si>
  <si>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</si>
  <si>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</si>
  <si>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</si>
  <si>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</si>
  <si>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</si>
  <si>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</si>
  <si>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</si>
  <si>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</si>
  <si>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</si>
  <si>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</si>
  <si>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</si>
  <si>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</si>
  <si>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</si>
  <si>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</si>
  <si>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</si>
  <si>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</si>
  <si>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</si>
  <si>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</si>
  <si>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</si>
  <si>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</si>
  <si>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</si>
  <si>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</si>
  <si>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</si>
  <si>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</si>
  <si>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</si>
  <si>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</si>
  <si>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</si>
  <si>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</si>
  <si>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</si>
  <si>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</si>
  <si>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</si>
  <si>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</si>
  <si>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</si>
  <si>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</si>
  <si>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</si>
  <si>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</si>
  <si>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</si>
  <si>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</si>
  <si>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</si>
  <si>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</si>
  <si>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</si>
  <si>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</si>
  <si>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</si>
  <si>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</si>
  <si>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</si>
  <si>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</si>
  <si>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</si>
  <si>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</si>
  <si>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</si>
  <si>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</si>
  <si>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</si>
  <si>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</si>
  <si>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</si>
  <si>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</si>
  <si>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</si>
  <si>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</si>
  <si>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</si>
  <si>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</si>
  <si>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</si>
  <si>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</si>
  <si>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</si>
  <si>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</si>
  <si>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</si>
  <si>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</si>
  <si>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</si>
  <si>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</si>
  <si>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</si>
  <si>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</si>
  <si>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</si>
  <si>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</si>
  <si>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</si>
  <si>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</si>
  <si>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</si>
  <si>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</si>
  <si>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</si>
  <si>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</si>
  <si>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</si>
  <si>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</si>
  <si>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</si>
  <si>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</si>
  <si>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</si>
  <si>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</si>
  <si>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</si>
  <si>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</si>
  <si>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</si>
  <si>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</si>
  <si>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</si>
  <si>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</si>
  <si>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</si>
  <si>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</si>
  <si>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</si>
  <si>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</si>
  <si>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</si>
  <si>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</si>
  <si>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</si>
  <si>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</si>
  <si>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</si>
  <si>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</si>
  <si>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</si>
  <si>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</si>
  <si>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</si>
  <si>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</si>
  <si>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</si>
  <si>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</si>
  <si>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</si>
  <si>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</si>
  <si>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</si>
  <si>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</si>
  <si>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</si>
  <si>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</si>
  <si>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</si>
  <si>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</si>
  <si>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</si>
  <si>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</si>
  <si>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</si>
  <si>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</si>
  <si>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</si>
  <si>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</si>
  <si>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</si>
  <si>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</si>
  <si>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</si>
  <si>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</si>
  <si>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</si>
  <si>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</si>
  <si>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</si>
  <si>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</si>
  <si>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</si>
  <si>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</si>
  <si>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</si>
  <si>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</si>
  <si>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</si>
  <si>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</si>
  <si>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</si>
  <si>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</si>
  <si>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</si>
  <si>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</si>
  <si>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</si>
  <si>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</si>
  <si>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</si>
  <si>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</si>
  <si>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</si>
  <si>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</si>
  <si>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</si>
  <si>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</si>
  <si>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</si>
  <si>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</si>
  <si>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</si>
  <si>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</si>
  <si>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</si>
  <si>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</si>
  <si>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</si>
  <si>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</si>
  <si>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</si>
  <si>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</si>
  <si>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</si>
  <si>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</si>
  <si>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</si>
  <si>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</si>
  <si>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</si>
  <si>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</si>
  <si>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</si>
  <si>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</si>
  <si>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</si>
  <si>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</si>
  <si>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</si>
  <si>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</si>
  <si>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</si>
  <si>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</si>
  <si>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</si>
  <si>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</si>
  <si>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</si>
  <si>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</si>
  <si>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</si>
  <si>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</si>
  <si>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</si>
  <si>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</si>
  <si>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</si>
  <si>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</si>
  <si>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</si>
  <si>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</si>
  <si>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</si>
  <si>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</si>
  <si>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</si>
  <si>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</si>
  <si>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</si>
  <si>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</si>
  <si>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</si>
  <si>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</si>
  <si>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</si>
  <si>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</si>
  <si>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</si>
  <si>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</si>
  <si>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</si>
  <si>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</si>
  <si>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</si>
  <si>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</si>
  <si>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</si>
  <si>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</si>
  <si>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</si>
  <si>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</si>
  <si>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</si>
  <si>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</si>
  <si>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</si>
  <si>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</si>
  <si>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</si>
  <si>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</si>
  <si>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</si>
  <si>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</si>
  <si>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</si>
  <si>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</si>
  <si>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</si>
  <si>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</si>
  <si>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</si>
  <si>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</si>
  <si>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</si>
  <si>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</si>
  <si>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</si>
  <si>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</si>
  <si>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</si>
  <si>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</si>
  <si>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</si>
  <si>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</si>
  <si>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</si>
  <si>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</si>
  <si>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</si>
  <si>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</si>
  <si>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</si>
  <si>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</si>
  <si>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</si>
  <si>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</si>
  <si>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</si>
  <si>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</si>
  <si>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</si>
  <si>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</si>
  <si>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</si>
  <si>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</si>
  <si>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</si>
  <si>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</si>
  <si>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</si>
  <si>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</si>
  <si>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</si>
  <si>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</si>
  <si>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</si>
  <si>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</si>
  <si>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</si>
  <si>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</si>
  <si>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</si>
  <si>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</si>
  <si>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</si>
  <si>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</si>
  <si>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</si>
  <si>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</si>
  <si>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</si>
  <si>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</si>
  <si>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</si>
  <si>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</si>
  <si>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</si>
  <si>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</si>
  <si>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</si>
  <si>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</si>
  <si>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</si>
  <si>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</si>
  <si>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</si>
  <si>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</si>
  <si>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</si>
  <si>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</si>
  <si>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</si>
  <si>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</si>
  <si>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</si>
  <si>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</si>
  <si>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</si>
  <si>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</si>
  <si>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</si>
  <si>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</si>
  <si>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</si>
  <si>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</si>
  <si>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</si>
  <si>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</si>
  <si>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</si>
  <si>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</si>
  <si>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</si>
  <si>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</si>
  <si>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</si>
  <si>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</si>
  <si>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</si>
  <si>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</si>
  <si>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</si>
  <si>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</si>
  <si>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</si>
  <si>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</si>
  <si>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</si>
  <si>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</si>
  <si>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</si>
  <si>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</si>
  <si>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</si>
  <si>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</si>
  <si>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</si>
  <si>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</si>
  <si>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</si>
  <si>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</si>
  <si>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</si>
  <si>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</si>
  <si>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</si>
  <si>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</si>
  <si>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</si>
  <si>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</si>
  <si>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</si>
  <si>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</si>
  <si>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</si>
  <si>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</si>
  <si>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</si>
  <si>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</si>
  <si>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</si>
  <si>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</si>
  <si>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</si>
  <si>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</si>
  <si>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</si>
  <si>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</si>
  <si>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</si>
  <si>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</si>
  <si>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</si>
  <si>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</si>
  <si>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</si>
  <si>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</si>
  <si>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</si>
  <si>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</si>
  <si>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</si>
  <si>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</si>
  <si>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</si>
  <si>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</si>
  <si>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</si>
  <si>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</si>
  <si>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</si>
  <si>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</si>
  <si>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</si>
  <si>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</si>
  <si>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</si>
  <si>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</si>
  <si>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</si>
  <si>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</si>
  <si>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</si>
  <si>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</si>
  <si>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</si>
  <si>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</si>
  <si>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</si>
  <si>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</si>
  <si>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</si>
  <si>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</si>
  <si>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</si>
  <si>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</si>
  <si>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</si>
  <si>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</si>
  <si>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</si>
  <si>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</si>
  <si>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</si>
  <si>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</si>
  <si>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</si>
  <si>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</si>
  <si>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</si>
  <si>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</si>
  <si>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</si>
  <si>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</si>
  <si>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</si>
  <si>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</si>
  <si>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</si>
  <si>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</si>
  <si>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</si>
  <si>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</si>
  <si>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</si>
  <si>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</si>
  <si>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</si>
  <si>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</si>
  <si>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</si>
  <si>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</si>
  <si>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</si>
  <si>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</si>
  <si>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</si>
  <si>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</si>
  <si>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</si>
  <si>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</si>
  <si>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</si>
  <si>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</si>
  <si>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</si>
  <si>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</si>
  <si>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</si>
  <si>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</si>
  <si>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</si>
  <si>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</si>
  <si>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</si>
  <si>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</si>
  <si>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</si>
  <si>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</si>
  <si>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</si>
  <si>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</si>
  <si>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</si>
  <si>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</si>
  <si>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</si>
  <si>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</si>
  <si>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</si>
  <si>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</si>
  <si>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</si>
  <si>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</si>
  <si>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</si>
  <si>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</si>
  <si>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</si>
  <si>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</si>
  <si>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</si>
  <si>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</si>
  <si>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</si>
  <si>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</si>
  <si>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</si>
  <si>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</si>
  <si>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</si>
  <si>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</si>
  <si>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</si>
  <si>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</si>
  <si>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</si>
  <si>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</si>
  <si>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</si>
  <si>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</si>
  <si>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</si>
  <si>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</si>
  <si>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</si>
  <si>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</si>
  <si>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</si>
  <si>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</si>
  <si>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</si>
  <si>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</si>
  <si>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</si>
  <si>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</si>
  <si>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</si>
  <si>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</si>
  <si>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</si>
  <si>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</si>
  <si>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</si>
  <si>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</si>
  <si>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</si>
  <si>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</si>
  <si>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</si>
  <si>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</si>
  <si>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</si>
  <si>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</si>
  <si>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</si>
  <si>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</si>
  <si>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</si>
  <si>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</si>
  <si>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</si>
  <si>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</si>
  <si>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</si>
  <si>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</si>
  <si>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</si>
  <si>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</si>
  <si>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</si>
  <si>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</si>
  <si>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</si>
  <si>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</si>
  <si>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</si>
  <si>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</si>
  <si>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</si>
  <si>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</si>
  <si>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</si>
  <si>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</si>
  <si>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</si>
  <si>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</si>
  <si>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</si>
  <si>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</si>
  <si>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</si>
  <si>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</si>
  <si>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</si>
  <si>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</si>
  <si>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</si>
  <si>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</si>
  <si>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</si>
  <si>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</si>
  <si>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</si>
  <si>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</si>
  <si>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</si>
  <si>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</si>
  <si>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</si>
  <si>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</si>
  <si>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</si>
  <si>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</si>
  <si>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</si>
  <si>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</si>
  <si>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</si>
  <si>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</si>
  <si>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</si>
  <si>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</si>
  <si>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</si>
  <si>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</si>
  <si>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</si>
  <si>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</si>
  <si>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</si>
  <si>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</si>
  <si>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</si>
  <si>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</si>
  <si>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</si>
  <si>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</si>
  <si>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</si>
  <si>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</si>
  <si>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</si>
  <si>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</si>
  <si>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</si>
  <si>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</si>
  <si>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</si>
  <si>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</si>
  <si>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</si>
  <si>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</si>
  <si>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</si>
  <si>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</si>
  <si>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</si>
  <si>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</si>
  <si>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</si>
  <si>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</si>
  <si>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</si>
  <si>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</si>
  <si>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</si>
  <si>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</si>
  <si>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</si>
  <si>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</si>
  <si>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</si>
  <si>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</si>
  <si>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</si>
  <si>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</si>
  <si>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</si>
  <si>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</si>
  <si>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</si>
  <si>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</si>
  <si>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</si>
  <si>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</si>
  <si>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</si>
  <si>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</si>
  <si>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</si>
  <si>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</si>
  <si>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</si>
  <si>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</si>
  <si>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</si>
  <si>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</si>
  <si>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</si>
  <si>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</si>
  <si>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</si>
  <si>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</si>
  <si>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</si>
  <si>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</si>
  <si>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</si>
  <si>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</si>
  <si>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</si>
  <si>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</si>
  <si>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</si>
  <si>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</si>
  <si>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</si>
  <si>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</si>
  <si>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</si>
  <si>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</si>
  <si>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</si>
  <si>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</si>
  <si>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</si>
  <si>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</si>
  <si>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</si>
  <si>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</si>
  <si>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</si>
  <si>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</si>
  <si>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</si>
  <si>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</si>
  <si>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</si>
  <si>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</si>
  <si>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</si>
  <si>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</si>
  <si>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</si>
  <si>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</si>
  <si>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</si>
  <si>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</si>
  <si>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</si>
  <si>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</si>
  <si>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</si>
  <si>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</si>
  <si>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</si>
  <si>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</si>
  <si>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</si>
  <si>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</si>
  <si>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</si>
  <si>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</si>
  <si>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</si>
  <si>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</si>
  <si>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</si>
  <si>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</si>
  <si>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</si>
  <si>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</si>
  <si>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</si>
  <si>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</si>
  <si>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</si>
  <si>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</si>
  <si>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</si>
  <si>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</si>
  <si>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</si>
  <si>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</si>
  <si>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</si>
  <si>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</si>
  <si>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</si>
  <si>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</si>
  <si>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</si>
  <si>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</si>
  <si>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</si>
  <si>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</si>
  <si>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</si>
  <si>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</si>
  <si>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</si>
  <si>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</si>
  <si>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</si>
  <si>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</si>
  <si>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</si>
  <si>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</si>
  <si>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</si>
  <si>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</si>
  <si>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</si>
  <si>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</si>
  <si>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</si>
  <si>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</si>
  <si>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</si>
  <si>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</si>
  <si>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</si>
  <si>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</si>
  <si>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</si>
  <si>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</si>
  <si>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</si>
  <si>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</si>
  <si>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</si>
  <si>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</si>
  <si>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</si>
  <si>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</si>
  <si>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</si>
  <si>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</si>
  <si>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</si>
  <si>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</si>
  <si>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</si>
  <si>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</si>
  <si>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</si>
  <si>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</si>
  <si>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</si>
  <si>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</si>
  <si>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</si>
  <si>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</si>
  <si>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</si>
  <si>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</si>
  <si>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</si>
  <si>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</si>
  <si>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</si>
  <si>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</si>
  <si>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</si>
  <si>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</si>
  <si>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</si>
  <si>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</si>
  <si>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</si>
  <si>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</si>
  <si>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</si>
  <si>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</si>
  <si>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</si>
  <si>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</si>
  <si>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</si>
  <si>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</si>
  <si>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</si>
  <si>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</si>
  <si>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</si>
  <si>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</si>
  <si>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</si>
  <si>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</si>
  <si>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</si>
  <si>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</si>
  <si>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</si>
  <si>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</si>
  <si>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</si>
  <si>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</si>
  <si>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</si>
  <si>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</si>
  <si>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</si>
  <si>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</si>
  <si>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</si>
  <si>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</si>
  <si>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</si>
  <si>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</si>
  <si>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</si>
  <si>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</si>
  <si>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</si>
  <si>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</si>
  <si>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</si>
  <si>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</si>
  <si>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</si>
  <si>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</si>
  <si>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</si>
  <si>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</si>
  <si>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</si>
  <si>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</si>
  <si>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</si>
  <si>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</si>
  <si>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</si>
  <si>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</si>
  <si>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</si>
  <si>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</si>
  <si>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</si>
  <si>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</si>
  <si>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</si>
  <si>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</si>
  <si>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</si>
  <si>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</si>
  <si>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</si>
  <si>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</si>
  <si>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</si>
  <si>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</si>
  <si>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</si>
  <si>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</si>
  <si>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</si>
  <si>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</si>
  <si>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</si>
  <si>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</si>
  <si>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</si>
  <si>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</si>
  <si>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</si>
  <si>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</si>
  <si>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</si>
  <si>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</si>
  <si>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</si>
  <si>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</si>
  <si>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</si>
  <si>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</si>
  <si>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</si>
  <si>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</si>
  <si>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</si>
  <si>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</si>
  <si>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</si>
  <si>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</si>
  <si>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</si>
  <si>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</si>
  <si>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</si>
  <si>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</si>
  <si>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</si>
  <si>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</si>
  <si>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</si>
  <si>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</si>
  <si>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</si>
  <si>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</si>
  <si>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</si>
  <si>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</si>
  <si>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</si>
  <si>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</si>
  <si>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</si>
  <si>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</si>
  <si>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</si>
  <si>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</si>
  <si>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</si>
  <si>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</si>
  <si>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</si>
  <si>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</si>
  <si>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</si>
  <si>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</si>
  <si>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</si>
  <si>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</si>
  <si>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</si>
  <si>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</si>
  <si>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</si>
  <si>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</si>
  <si>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</si>
  <si>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</si>
  <si>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</si>
  <si>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</si>
  <si>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</si>
  <si>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</si>
  <si>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</si>
  <si>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</si>
  <si>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</si>
  <si>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</si>
  <si>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</si>
  <si>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</si>
  <si>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</si>
  <si>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</si>
  <si>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</si>
  <si>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</si>
  <si>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</si>
  <si>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</si>
  <si>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</si>
  <si>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</si>
  <si>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</si>
  <si>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</si>
  <si>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</si>
  <si>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</si>
  <si>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</si>
  <si>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</si>
  <si>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</si>
  <si>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</si>
  <si>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</si>
  <si>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</si>
  <si>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</si>
  <si>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</si>
  <si>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</si>
  <si>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</si>
  <si>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</si>
  <si>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</si>
  <si>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</si>
  <si>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</si>
  <si>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</si>
  <si>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</si>
  <si>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</si>
  <si>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</si>
  <si>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</si>
  <si>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</si>
  <si>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</si>
  <si>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</si>
  <si>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</si>
  <si>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</si>
  <si>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</si>
  <si>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</si>
  <si>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</si>
  <si>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</si>
  <si>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</si>
  <si>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</si>
  <si>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</si>
  <si>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</si>
  <si>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</si>
  <si>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</si>
  <si>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</si>
  <si>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</si>
  <si>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</si>
  <si>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</si>
  <si>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</si>
  <si>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</si>
  <si>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</si>
  <si>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</si>
  <si>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</si>
  <si>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</si>
  <si>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</si>
  <si>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</si>
  <si>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</si>
  <si>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</si>
  <si>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</si>
  <si>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</si>
  <si>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</si>
  <si>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</si>
  <si>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</si>
  <si>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</si>
  <si>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</si>
  <si>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</si>
  <si>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</si>
  <si>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</si>
  <si>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</si>
  <si>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</si>
  <si>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</si>
  <si>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</si>
  <si>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</si>
  <si>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</si>
  <si>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</si>
  <si>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</si>
  <si>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</si>
  <si>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</si>
  <si>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</si>
  <si>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</si>
  <si>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</si>
  <si>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</si>
  <si>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</si>
  <si>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</si>
  <si>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</si>
  <si>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</si>
  <si>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</si>
  <si>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</si>
  <si>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</si>
  <si>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</si>
  <si>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</si>
  <si>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</si>
  <si>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</si>
  <si>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</si>
  <si>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</si>
  <si>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</si>
  <si>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</si>
  <si>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</si>
  <si>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</si>
  <si>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</si>
  <si>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</si>
  <si>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</si>
  <si>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</si>
  <si>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</si>
  <si>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</si>
  <si>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</si>
  <si>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</si>
  <si>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</si>
  <si>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</si>
  <si>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</si>
  <si>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</si>
  <si>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</si>
  <si>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</si>
  <si>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</si>
  <si>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</si>
  <si>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</si>
  <si>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</si>
  <si>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</si>
  <si>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</si>
  <si>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</si>
  <si>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</si>
  <si>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</si>
  <si>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</si>
  <si>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</si>
  <si>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</si>
  <si>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</si>
  <si>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</si>
  <si>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</si>
  <si>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</si>
  <si>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</si>
  <si>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</si>
  <si>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</si>
  <si>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</si>
  <si>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</si>
  <si>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</si>
  <si>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</si>
  <si>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</si>
  <si>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</si>
  <si>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</si>
  <si>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</si>
  <si>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</si>
  <si>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</si>
  <si>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</si>
  <si>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</si>
  <si>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</si>
  <si>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</si>
  <si>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</si>
  <si>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</si>
  <si>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</si>
  <si>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</si>
  <si>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</si>
  <si>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</si>
  <si>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</si>
  <si>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</si>
  <si>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</si>
  <si>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</si>
  <si>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</si>
  <si>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</si>
  <si>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</si>
  <si>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</si>
  <si>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</si>
  <si>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</si>
  <si>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</si>
  <si>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</si>
  <si>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</si>
  <si>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</si>
  <si>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</si>
  <si>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</si>
  <si>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</si>
  <si>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</si>
  <si>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</si>
  <si>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</si>
  <si>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</si>
  <si>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</si>
  <si>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</si>
  <si>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</si>
  <si>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</si>
  <si>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</si>
  <si>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</si>
  <si>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</si>
  <si>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</si>
  <si>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</si>
  <si>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</si>
  <si>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</si>
  <si>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</si>
  <si>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</si>
  <si>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</si>
  <si>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</si>
  <si>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</si>
  <si>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</si>
  <si>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</si>
  <si>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</si>
  <si>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</si>
  <si>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</si>
  <si>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</si>
  <si>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</si>
  <si>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</si>
  <si>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</si>
  <si>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</si>
  <si>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</si>
  <si>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</si>
  <si>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</si>
  <si>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</si>
  <si>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</si>
  <si>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</si>
  <si>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</si>
  <si>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</si>
  <si>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</si>
  <si>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</si>
  <si>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</si>
  <si>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</si>
  <si>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</si>
  <si>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</si>
  <si>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</si>
  <si>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</si>
  <si>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</si>
  <si>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</si>
  <si>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</si>
  <si>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</si>
  <si>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</si>
  <si>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</si>
  <si>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</si>
  <si>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</si>
  <si>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</si>
  <si>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</si>
  <si>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</si>
  <si>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</si>
  <si>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</si>
  <si>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</si>
  <si>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</si>
  <si>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</si>
  <si>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</si>
  <si>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</si>
  <si>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</si>
  <si>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</si>
  <si>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</si>
  <si>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</si>
  <si>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</si>
  <si>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</si>
  <si>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</si>
  <si>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</si>
  <si>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</si>
  <si>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</si>
  <si>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</si>
  <si>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</si>
  <si>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</si>
  <si>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</si>
  <si>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</si>
  <si>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</si>
  <si>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</si>
  <si>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</si>
  <si>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</si>
  <si>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</si>
  <si>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</si>
  <si>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</si>
  <si>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</si>
  <si>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</si>
  <si>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</si>
  <si>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</si>
  <si>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</si>
  <si>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</si>
  <si>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</si>
  <si>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</si>
  <si>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</si>
  <si>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</si>
  <si>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</si>
  <si>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</si>
  <si>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</si>
  <si>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</si>
  <si>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</si>
  <si>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</si>
  <si>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</si>
  <si>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</si>
  <si>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</si>
  <si>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</si>
  <si>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</si>
  <si>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</si>
  <si>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</si>
  <si>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</si>
  <si>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</si>
  <si>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</si>
  <si>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</si>
  <si>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</si>
  <si>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</si>
  <si>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</si>
  <si>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</si>
  <si>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</si>
  <si>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</si>
  <si>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</si>
  <si>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</si>
  <si>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</si>
  <si>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</si>
  <si>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</si>
  <si>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</si>
  <si>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</si>
  <si>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</si>
  <si>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</si>
  <si>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</si>
  <si>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</si>
  <si>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</si>
  <si>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</si>
  <si>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</si>
  <si>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</si>
  <si>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</si>
  <si>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</si>
  <si>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</si>
  <si>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</si>
  <si>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</si>
  <si>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</si>
  <si>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</si>
  <si>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</si>
  <si>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</si>
  <si>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</si>
  <si>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</si>
  <si>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</si>
  <si>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</si>
  <si>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</si>
  <si>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</si>
  <si>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</si>
  <si>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</si>
  <si>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</si>
  <si>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</si>
  <si>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</si>
  <si>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</si>
  <si>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</si>
  <si>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</si>
  <si>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</si>
  <si>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</si>
  <si>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</si>
  <si>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</si>
  <si>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</si>
  <si>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</si>
  <si>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</si>
  <si>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</si>
  <si>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</si>
  <si>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</si>
  <si>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</si>
  <si>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</si>
  <si>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</si>
  <si>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</si>
  <si>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</si>
  <si>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</si>
  <si>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</si>
  <si>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</si>
  <si>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</si>
  <si>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</si>
  <si>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</si>
  <si>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</si>
  <si>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</si>
  <si>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</si>
  <si>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</si>
  <si>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</si>
  <si>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</si>
  <si>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</si>
  <si>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</si>
  <si>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</si>
  <si>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</si>
  <si>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</si>
  <si>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</si>
  <si>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</si>
  <si>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</si>
  <si>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</si>
  <si>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</si>
  <si>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</si>
  <si>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</si>
  <si>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</si>
  <si>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</si>
  <si>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</si>
  <si>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</si>
  <si>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</si>
  <si>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</si>
  <si>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</si>
  <si>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</si>
  <si>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</si>
  <si>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</si>
  <si>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</si>
  <si>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</si>
  <si>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</si>
  <si>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</si>
  <si>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</si>
  <si>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</si>
  <si>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</si>
  <si>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</si>
  <si>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</si>
  <si>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</si>
  <si>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</si>
  <si>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</si>
  <si>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</si>
  <si>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</si>
  <si>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</si>
  <si>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</si>
  <si>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</si>
  <si>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</si>
  <si>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</si>
  <si>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</si>
  <si>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</si>
  <si>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</si>
  <si>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</si>
  <si>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</si>
  <si>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</si>
  <si>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</si>
  <si>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</si>
  <si>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</si>
  <si>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</si>
  <si>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</si>
  <si>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</si>
  <si>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</si>
  <si>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</si>
  <si>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</si>
  <si>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</si>
  <si>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</si>
  <si>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</si>
  <si>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</si>
  <si>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</si>
  <si>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</si>
  <si>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</si>
  <si>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</si>
  <si>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</si>
  <si>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</si>
  <si>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</si>
  <si>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</si>
  <si>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</si>
  <si>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</si>
  <si>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</si>
  <si>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</si>
  <si>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</si>
  <si>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</si>
  <si>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</si>
  <si>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</si>
  <si>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</si>
  <si>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</si>
  <si>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</si>
  <si>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</si>
  <si>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</si>
  <si>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</si>
  <si>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</si>
  <si>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</si>
  <si>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</si>
  <si>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</si>
  <si>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</si>
  <si>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</si>
  <si>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</si>
  <si>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</si>
  <si>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</si>
  <si>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</si>
  <si>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</si>
  <si>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</si>
  <si>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</si>
  <si>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</si>
  <si>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</si>
  <si>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</si>
  <si>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</si>
  <si>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</si>
  <si>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</si>
  <si>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</si>
  <si>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</si>
  <si>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</si>
  <si>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</si>
  <si>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</si>
  <si>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</si>
  <si>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</si>
  <si>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</si>
  <si>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</si>
  <si>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</si>
  <si>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</si>
  <si>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</si>
  <si>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</si>
  <si>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</si>
  <si>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</si>
  <si>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</si>
  <si>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</si>
  <si>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</si>
  <si>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</si>
  <si>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</si>
  <si>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</si>
  <si>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</si>
  <si>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</si>
  <si>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</si>
  <si>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</si>
  <si>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</si>
  <si>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</si>
  <si>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</si>
  <si>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</si>
  <si>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</si>
  <si>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</si>
  <si>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</si>
  <si>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</si>
  <si>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</si>
  <si>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</si>
  <si>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</si>
  <si>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</si>
  <si>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</si>
  <si>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</si>
  <si>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</si>
  <si>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</si>
  <si>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</si>
  <si>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</si>
  <si>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</si>
  <si>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</si>
  <si>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</si>
  <si>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</si>
  <si>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</si>
  <si>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</si>
  <si>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</si>
  <si>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</si>
  <si>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</si>
  <si>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</si>
  <si>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</si>
  <si>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</si>
  <si>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</si>
  <si>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</si>
  <si>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</si>
  <si>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</si>
  <si>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</si>
  <si>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</si>
  <si>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</si>
  <si>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</si>
  <si>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</si>
  <si>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</si>
  <si>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</si>
  <si>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</si>
  <si>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</si>
  <si>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</si>
  <si>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</si>
  <si>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</si>
  <si>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</si>
  <si>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</si>
  <si>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</si>
  <si>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</si>
  <si>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</si>
  <si>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</si>
  <si>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</si>
  <si>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</si>
  <si>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</si>
  <si>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</si>
  <si>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</si>
  <si>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</si>
  <si>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</si>
  <si>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</si>
  <si>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</si>
  <si>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</si>
  <si>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</si>
  <si>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</si>
  <si>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</si>
  <si>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</si>
  <si>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</si>
  <si>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</si>
  <si>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</si>
  <si>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</si>
  <si>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</si>
  <si>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</si>
  <si>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</si>
  <si>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</si>
  <si>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</si>
  <si>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</si>
  <si>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</si>
  <si>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</si>
  <si>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</si>
  <si>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</si>
  <si>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</si>
  <si>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</si>
  <si>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</si>
  <si>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</si>
  <si>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</si>
  <si>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</si>
  <si>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</si>
  <si>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</si>
  <si>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</si>
  <si>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</si>
  <si>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</si>
  <si>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</si>
  <si>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</si>
  <si>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</si>
  <si>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</si>
  <si>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</si>
  <si>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</si>
  <si>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</si>
  <si>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</si>
  <si>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</si>
  <si>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</si>
  <si>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</si>
  <si>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</si>
  <si>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</si>
  <si>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</si>
  <si>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</si>
  <si>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</si>
  <si>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</si>
  <si>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</si>
  <si>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</si>
  <si>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</si>
  <si>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</si>
  <si>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</si>
  <si>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</si>
  <si>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</si>
  <si>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</si>
  <si>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</si>
  <si>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</si>
  <si>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</si>
  <si>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</si>
  <si>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</si>
  <si>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</si>
  <si>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</si>
  <si>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</si>
  <si>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</si>
  <si>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</si>
  <si>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</si>
  <si>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</si>
  <si>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</si>
  <si>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</si>
  <si>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</si>
  <si>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</si>
  <si>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</si>
  <si>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</si>
  <si>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</si>
  <si>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</si>
  <si>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</si>
  <si>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</si>
  <si>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</si>
  <si>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</si>
  <si>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</si>
  <si>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</si>
  <si>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</si>
  <si>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</si>
  <si>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</si>
  <si>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</si>
  <si>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</si>
  <si>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</si>
  <si>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</si>
  <si>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</si>
  <si>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</si>
  <si>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</si>
  <si>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</si>
  <si>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</si>
  <si>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</si>
  <si>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</si>
  <si>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</si>
  <si>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</si>
  <si>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</si>
  <si>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</si>
  <si>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</si>
  <si>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</si>
  <si>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</si>
  <si>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</si>
  <si>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</si>
  <si>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</si>
  <si>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</si>
  <si>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</si>
  <si>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</si>
  <si>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</si>
  <si>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</si>
  <si>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</si>
  <si>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</si>
  <si>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</si>
  <si>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</si>
  <si>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</si>
  <si>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</si>
  <si>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</si>
  <si>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</si>
  <si>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</si>
  <si>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</si>
  <si>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</si>
  <si>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</si>
  <si>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</si>
  <si>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</si>
  <si>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</si>
  <si>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</si>
  <si>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</si>
  <si>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</si>
  <si>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</si>
  <si>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</si>
  <si>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</si>
  <si>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</si>
  <si>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</si>
  <si>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</si>
  <si>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</si>
  <si>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</si>
  <si>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</si>
  <si>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</si>
  <si>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</si>
  <si>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</si>
  <si>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</si>
  <si>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</si>
  <si>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</si>
  <si>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</si>
  <si>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</si>
  <si>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</si>
  <si>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</si>
  <si>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</si>
  <si>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</si>
  <si>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</si>
  <si>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</si>
  <si>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</si>
  <si>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</si>
  <si>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</si>
  <si>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</si>
  <si>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</si>
  <si>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</si>
  <si>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</si>
  <si>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</si>
  <si>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</si>
  <si>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</si>
  <si>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</si>
  <si>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</si>
  <si>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</si>
  <si>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</si>
  <si>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</si>
  <si>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</si>
  <si>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</si>
  <si>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</si>
  <si>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</si>
  <si>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</si>
  <si>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</si>
  <si>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</si>
  <si>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</si>
  <si>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</si>
  <si>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</si>
  <si>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</si>
  <si>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</si>
  <si>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</si>
  <si>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</si>
  <si>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</si>
  <si>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</si>
  <si>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</si>
  <si>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</si>
  <si>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</si>
  <si>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</si>
  <si>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</si>
  <si>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</si>
  <si>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</si>
  <si>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</si>
  <si>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</si>
  <si>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</si>
  <si>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</si>
  <si>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</si>
  <si>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</si>
  <si>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</si>
  <si>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</si>
  <si>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</si>
  <si>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</si>
  <si>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</si>
  <si>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</si>
  <si>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</si>
  <si>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</si>
  <si>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</si>
  <si>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</si>
  <si>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</si>
  <si>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</si>
  <si>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</si>
  <si>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</si>
  <si>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</si>
  <si>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</si>
  <si>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</si>
  <si>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</si>
  <si>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</si>
  <si>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</si>
  <si>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</si>
  <si>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</si>
  <si>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</si>
  <si>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</si>
  <si>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</si>
  <si>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</si>
  <si>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</si>
  <si>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</si>
  <si>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</si>
  <si>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</si>
  <si>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</si>
  <si>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</si>
  <si>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</si>
  <si>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</si>
  <si>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</si>
  <si>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</si>
  <si>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</si>
  <si>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</si>
  <si>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</si>
  <si>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</si>
  <si>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</si>
  <si>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</si>
  <si>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</si>
  <si>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</si>
  <si>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</si>
  <si>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</si>
  <si>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</si>
  <si>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</si>
  <si>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</si>
  <si>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</si>
  <si>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</si>
  <si>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</si>
  <si>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</si>
  <si>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</si>
  <si>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</si>
  <si>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</si>
  <si>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</si>
  <si>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</si>
  <si>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</si>
  <si>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</si>
  <si>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</si>
  <si>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</si>
  <si>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</si>
  <si>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</si>
  <si>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</si>
  <si>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</si>
  <si>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</si>
  <si>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</si>
  <si>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</si>
  <si>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</si>
  <si>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</si>
  <si>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</si>
  <si>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</si>
  <si>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</si>
  <si>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</si>
  <si>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</si>
  <si>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</si>
  <si>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</si>
  <si>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</si>
  <si>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</si>
  <si>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</si>
  <si>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</si>
  <si>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</si>
  <si>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</si>
  <si>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</si>
  <si>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</si>
  <si>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</si>
  <si>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</si>
  <si>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</si>
  <si>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</si>
  <si>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</si>
  <si>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</si>
  <si>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</si>
  <si>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</si>
  <si>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</si>
  <si>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</si>
  <si>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</si>
  <si>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</si>
  <si>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</si>
  <si>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</si>
  <si>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</si>
  <si>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</si>
  <si>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</si>
  <si>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</si>
  <si>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</si>
  <si>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</si>
  <si>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</si>
  <si>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</si>
  <si>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</si>
  <si>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</si>
  <si>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</si>
  <si>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</si>
  <si>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</si>
  <si>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</si>
  <si>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</si>
  <si>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</si>
  <si>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</si>
  <si>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</si>
  <si>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</si>
  <si>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</si>
  <si>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</si>
  <si>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</si>
  <si>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</si>
  <si>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</si>
  <si>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</si>
  <si>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</si>
  <si>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</si>
  <si>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</si>
  <si>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</si>
  <si>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</si>
  <si>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</si>
  <si>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</si>
  <si>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</si>
  <si>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</si>
  <si>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</si>
  <si>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</si>
  <si>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</si>
  <si>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</si>
  <si>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</si>
  <si>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</si>
  <si>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</si>
  <si>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</si>
  <si>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</si>
  <si>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</si>
  <si>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</si>
  <si>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</si>
  <si>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</si>
  <si>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</si>
  <si>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</si>
  <si>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</si>
  <si>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</si>
  <si>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</si>
  <si>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</si>
  <si>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</si>
  <si>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</si>
  <si>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</si>
  <si>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</si>
  <si>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</si>
  <si>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</si>
  <si>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</si>
  <si>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</si>
  <si>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</si>
  <si>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</si>
  <si>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</si>
  <si>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</si>
  <si>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</si>
  <si>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</si>
  <si>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</si>
  <si>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</si>
  <si>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</si>
  <si>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</si>
  <si>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</si>
  <si>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</si>
  <si>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</si>
  <si>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</si>
  <si>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</si>
  <si>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</si>
  <si>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</si>
  <si>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</si>
  <si>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</si>
  <si>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</si>
  <si>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</si>
  <si>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</si>
  <si>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</si>
  <si>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</si>
  <si>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</si>
  <si>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</si>
  <si>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</si>
  <si>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</si>
  <si>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</si>
  <si>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</si>
  <si>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</si>
  <si>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</si>
  <si>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</si>
  <si>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</si>
  <si>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</si>
  <si>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</si>
  <si>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</si>
  <si>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</si>
  <si>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</si>
  <si>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</si>
  <si>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</si>
  <si>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</si>
  <si>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</si>
  <si>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</si>
  <si>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</si>
  <si>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</si>
  <si>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</si>
  <si>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</si>
  <si>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</si>
  <si>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</si>
  <si>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</si>
  <si>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</si>
  <si>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</si>
  <si>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</si>
  <si>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</si>
  <si>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</si>
  <si>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</si>
  <si>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</si>
  <si>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</si>
  <si>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</si>
  <si>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</si>
  <si>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</si>
  <si>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</si>
  <si>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</si>
  <si>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</si>
  <si>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</si>
  <si>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</si>
  <si>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</si>
  <si>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</si>
  <si>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</si>
  <si>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</si>
  <si>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</si>
  <si>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</si>
  <si>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</si>
  <si>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</si>
  <si>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</si>
  <si>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</si>
  <si>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</si>
  <si>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</si>
  <si>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</si>
  <si>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</si>
  <si>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</si>
  <si>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</si>
  <si>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</si>
  <si>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</si>
  <si>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</si>
  <si>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</si>
  <si>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</si>
  <si>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</si>
  <si>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</si>
  <si>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</si>
  <si>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</si>
  <si>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</si>
  <si>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</si>
  <si>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</si>
  <si>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</si>
  <si>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</si>
  <si>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</si>
  <si>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</si>
  <si>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</si>
  <si>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</si>
  <si>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</si>
  <si>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</si>
  <si>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</si>
  <si>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</si>
  <si>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</si>
  <si>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</si>
  <si>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</si>
  <si>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</si>
  <si>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</si>
  <si>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</si>
  <si>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</si>
  <si>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</si>
  <si>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</si>
  <si>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</si>
  <si>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</si>
  <si>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</si>
  <si>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</si>
  <si>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</si>
  <si>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</si>
  <si>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</si>
  <si>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</si>
  <si>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</si>
  <si>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</si>
  <si>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</si>
  <si>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</si>
  <si>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</si>
  <si>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</si>
  <si>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</si>
  <si>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</si>
  <si>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</si>
  <si>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</si>
  <si>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</si>
  <si>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</si>
  <si>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</si>
  <si>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</si>
  <si>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</si>
  <si>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</si>
  <si>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</si>
  <si>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</si>
  <si>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</si>
  <si>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</si>
  <si>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</si>
  <si>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</si>
  <si>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</si>
  <si>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</si>
  <si>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</si>
  <si>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</si>
  <si>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</si>
  <si>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</si>
  <si>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</si>
  <si>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</si>
  <si>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</si>
  <si>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</si>
  <si>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</si>
  <si>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</si>
  <si>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</si>
  <si>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</si>
  <si>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</si>
  <si>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</si>
  <si>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</si>
  <si>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</si>
  <si>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</si>
  <si>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</si>
  <si>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</si>
  <si>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</si>
  <si>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</si>
  <si>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</si>
  <si>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</si>
  <si>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</si>
  <si>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</si>
  <si>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</si>
  <si>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</si>
  <si>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</si>
  <si>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</si>
  <si>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</si>
  <si>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</si>
  <si>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</si>
  <si>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</si>
  <si>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</si>
  <si>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</si>
  <si>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</si>
  <si>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</si>
  <si>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</si>
  <si>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</si>
  <si>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</si>
  <si>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</si>
  <si>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</si>
  <si>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</si>
  <si>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</si>
  <si>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</si>
  <si>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</si>
  <si>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</si>
  <si>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</si>
  <si>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</si>
  <si>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</si>
  <si>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</si>
  <si>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</si>
  <si>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</si>
  <si>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</si>
  <si>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</si>
  <si>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</si>
  <si>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</si>
  <si>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</si>
  <si>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</si>
  <si>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</si>
  <si>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</si>
  <si>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</si>
  <si>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</si>
  <si>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</si>
  <si>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</si>
  <si>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</si>
  <si>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</si>
  <si>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</si>
  <si>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</si>
  <si>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</si>
  <si>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</si>
  <si>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</si>
  <si>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</si>
  <si>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</si>
  <si>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</si>
  <si>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</si>
  <si>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</si>
  <si>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</si>
  <si>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</si>
  <si>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</si>
  <si>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</si>
  <si>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</si>
  <si>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</si>
  <si>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</si>
  <si>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</si>
  <si>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</si>
  <si>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</si>
  <si>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</si>
  <si>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</si>
  <si>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</si>
  <si>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</si>
  <si>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</si>
  <si>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</si>
  <si>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</si>
  <si>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</si>
  <si>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</si>
  <si>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</si>
  <si>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</si>
  <si>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</si>
  <si>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</si>
  <si>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</si>
  <si>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</si>
  <si>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</si>
  <si>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</si>
  <si>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</si>
  <si>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</si>
  <si>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</si>
  <si>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</si>
  <si>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</si>
  <si>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</si>
  <si>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</si>
  <si>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</si>
  <si>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</si>
  <si>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</si>
  <si>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</si>
  <si>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</si>
  <si>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</si>
  <si>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</si>
  <si>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</si>
  <si>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</si>
  <si>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</si>
  <si>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</si>
  <si>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</si>
  <si>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</si>
  <si>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</si>
  <si>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</si>
  <si>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</si>
  <si>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</si>
  <si>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</si>
  <si>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</si>
  <si>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</si>
  <si>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</si>
  <si>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</si>
  <si>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</si>
  <si>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</si>
  <si>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</si>
  <si>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</si>
  <si>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</si>
  <si>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</si>
  <si>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</si>
  <si>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</si>
  <si>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</si>
  <si>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</si>
  <si>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</si>
  <si>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</si>
  <si>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</si>
  <si>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</si>
  <si>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</si>
  <si>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</si>
  <si>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</si>
  <si>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</si>
  <si>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</si>
  <si>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</si>
  <si>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</si>
  <si>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</si>
  <si>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</si>
  <si>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</si>
  <si>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</si>
  <si>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</si>
  <si>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</si>
  <si>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</si>
  <si>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</si>
  <si>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</si>
  <si>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</si>
  <si>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</si>
  <si>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</si>
  <si>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</si>
  <si>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</si>
  <si>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</si>
  <si>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</si>
  <si>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</si>
  <si>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</si>
  <si>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</si>
  <si>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</si>
  <si>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</si>
  <si>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</si>
  <si>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</si>
  <si>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</si>
  <si>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</si>
  <si>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</si>
  <si>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</si>
  <si>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</si>
  <si>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</si>
  <si>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</si>
  <si>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</si>
  <si>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</si>
  <si>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</si>
  <si>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</si>
  <si>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</si>
  <si>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</si>
  <si>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</si>
  <si>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</si>
  <si>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</si>
  <si>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</si>
  <si>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</si>
  <si>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</si>
  <si>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</si>
  <si>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</si>
  <si>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</si>
  <si>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</si>
  <si>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</si>
  <si>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</si>
  <si>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</si>
  <si>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</si>
  <si>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</si>
  <si>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</si>
  <si>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</si>
  <si>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</si>
  <si>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</si>
  <si>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</si>
  <si>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</si>
  <si>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</si>
  <si>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</si>
  <si>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</si>
  <si>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</si>
  <si>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</si>
  <si>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</si>
  <si>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</si>
  <si>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</si>
  <si>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</si>
  <si>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</si>
  <si>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</si>
  <si>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</si>
  <si>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</si>
  <si>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</si>
  <si>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</si>
  <si>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</si>
  <si>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</si>
  <si>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</si>
  <si>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</si>
  <si>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</si>
  <si>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</si>
  <si>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</si>
  <si>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</si>
  <si>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</si>
  <si>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</si>
  <si>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</si>
  <si>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</si>
  <si>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</si>
  <si>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</si>
  <si>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</si>
  <si>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</si>
  <si>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</si>
  <si>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</si>
  <si>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</si>
  <si>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</si>
  <si>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</si>
  <si>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</si>
  <si>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</si>
  <si>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</si>
  <si>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</si>
  <si>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</si>
  <si>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</si>
  <si>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</si>
  <si>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</si>
  <si>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</si>
  <si>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</si>
  <si>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</si>
  <si>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</si>
  <si>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</si>
  <si>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</si>
  <si>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</si>
  <si>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</si>
  <si>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</si>
  <si>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</si>
  <si>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</si>
  <si>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</si>
  <si>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</si>
  <si>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</si>
  <si>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</si>
  <si>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</si>
  <si>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</si>
  <si>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</si>
  <si>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</si>
  <si>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</si>
  <si>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</si>
  <si>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</si>
  <si>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</si>
  <si>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</si>
  <si>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</si>
  <si>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</si>
  <si>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</si>
  <si>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</si>
  <si>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</si>
  <si>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</si>
  <si>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</si>
  <si>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</si>
  <si>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</si>
  <si>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</si>
  <si>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</si>
  <si>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</si>
  <si>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</si>
  <si>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</si>
  <si>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</si>
  <si>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</si>
  <si>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</si>
  <si>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</si>
  <si>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</si>
  <si>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</si>
  <si>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</si>
  <si>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</si>
  <si>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</si>
  <si>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</si>
  <si>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</si>
  <si>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</si>
  <si>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</si>
  <si>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</si>
  <si>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</si>
  <si>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</si>
  <si>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</si>
  <si>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</si>
  <si>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</si>
  <si>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</si>
  <si>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</si>
  <si>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</si>
  <si>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</si>
  <si>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</si>
  <si>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</si>
  <si>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</si>
  <si>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</si>
  <si>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</si>
  <si>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</si>
  <si>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</si>
  <si>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</si>
  <si>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</si>
  <si>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</si>
  <si>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</si>
  <si>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</si>
  <si>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</si>
  <si>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</si>
  <si>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</si>
  <si>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</si>
  <si>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</si>
  <si>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</si>
  <si>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</si>
  <si>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</si>
  <si>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</si>
  <si>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</si>
  <si>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</si>
  <si>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</si>
  <si>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</si>
  <si>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</si>
  <si>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</si>
  <si>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</si>
  <si>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</si>
  <si>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</si>
  <si>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</si>
  <si>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</si>
  <si>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</si>
  <si>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</si>
  <si>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</si>
  <si>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</si>
  <si>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</si>
  <si>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</si>
  <si>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</si>
  <si>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</si>
  <si>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</si>
  <si>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</si>
  <si>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</si>
  <si>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</si>
  <si>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</si>
  <si>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</si>
  <si>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</si>
  <si>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</si>
  <si>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</si>
  <si>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</si>
  <si>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</si>
  <si>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</si>
  <si>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</si>
  <si>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</si>
  <si>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</si>
  <si>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</si>
  <si>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</si>
  <si>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</si>
  <si>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</si>
  <si>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</si>
  <si>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</si>
  <si>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</si>
  <si>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</si>
  <si>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</si>
  <si>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</si>
  <si>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</si>
  <si>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</si>
  <si>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</si>
  <si>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</si>
  <si>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</si>
  <si>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</si>
  <si>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</si>
  <si>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</si>
  <si>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</si>
  <si>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</si>
  <si>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</si>
  <si>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</si>
  <si>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</si>
  <si>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</si>
  <si>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</si>
  <si>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</si>
  <si>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</si>
  <si>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</si>
  <si>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</si>
  <si>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</si>
  <si>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</si>
  <si>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</si>
  <si>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</si>
  <si>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</si>
  <si>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</si>
  <si>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</si>
  <si>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</si>
  <si>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</si>
  <si>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</si>
  <si>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</si>
  <si>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</si>
  <si>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</si>
  <si>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</si>
  <si>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</si>
  <si>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</si>
  <si>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</si>
  <si>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</si>
  <si>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</si>
  <si>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</si>
  <si>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</si>
  <si>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</si>
  <si>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</si>
  <si>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</si>
  <si>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</si>
  <si>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</si>
  <si>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</si>
  <si>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</si>
  <si>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</si>
  <si>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</si>
  <si>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</si>
  <si>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</si>
  <si>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</si>
  <si>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</si>
  <si>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</si>
  <si>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</si>
  <si>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</si>
  <si>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</si>
  <si>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</si>
  <si>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</si>
  <si>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</si>
  <si>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</si>
  <si>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</si>
  <si>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</si>
  <si>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</si>
  <si>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</si>
  <si>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</si>
  <si>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</si>
  <si>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</si>
  <si>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</si>
  <si>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</si>
  <si>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</si>
  <si>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</si>
  <si>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</si>
  <si>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</si>
  <si>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</si>
  <si>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</si>
  <si>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</si>
  <si>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</si>
  <si>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</si>
  <si>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</si>
  <si>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</si>
  <si>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</si>
  <si>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</si>
  <si>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</si>
  <si>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</si>
  <si>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</si>
  <si>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</si>
  <si>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</si>
  <si>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</si>
  <si>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</si>
  <si>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</si>
  <si>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</si>
  <si>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</si>
  <si>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</si>
  <si>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</si>
  <si>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</si>
  <si>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</si>
  <si>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</si>
  <si>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</si>
  <si>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</si>
  <si>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</si>
  <si>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</si>
  <si>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</si>
  <si>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</si>
  <si>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</si>
  <si>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</si>
  <si>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</si>
  <si>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</si>
  <si>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</si>
  <si>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</si>
  <si>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</si>
  <si>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</si>
  <si>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</si>
  <si>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</si>
  <si>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</si>
  <si>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</si>
  <si>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</si>
  <si>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</si>
  <si>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</si>
  <si>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</si>
  <si>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</si>
  <si>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</si>
  <si>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</si>
  <si>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</si>
  <si>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</si>
  <si>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</si>
  <si>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</si>
  <si>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</si>
  <si>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</si>
  <si>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</si>
  <si>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</si>
  <si>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</si>
  <si>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</si>
  <si>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</si>
  <si>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</si>
  <si>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</si>
  <si>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</si>
  <si>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</si>
  <si>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</si>
  <si>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</si>
  <si>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</si>
  <si>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</si>
  <si>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</si>
  <si>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</si>
  <si>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</si>
  <si>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</si>
  <si>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</si>
  <si>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</si>
  <si>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</si>
  <si>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</si>
  <si>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</si>
  <si>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</si>
  <si>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</si>
  <si>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</si>
  <si>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</si>
  <si>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</si>
  <si>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</si>
  <si>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</si>
  <si>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</si>
  <si>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</si>
  <si>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</si>
  <si>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</si>
  <si>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</si>
  <si>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</si>
  <si>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</si>
  <si>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</si>
  <si>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</si>
  <si>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</si>
  <si>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</si>
  <si>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</si>
  <si>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</si>
  <si>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</si>
  <si>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</si>
  <si>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</si>
  <si>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</si>
  <si>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</si>
  <si>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</si>
  <si>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</si>
  <si>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</si>
  <si>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</si>
  <si>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</si>
  <si>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</si>
  <si>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</si>
  <si>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</si>
  <si>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</si>
  <si>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</si>
  <si>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</si>
  <si>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</si>
  <si>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</si>
  <si>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</si>
  <si>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</si>
  <si>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</si>
  <si>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</si>
  <si>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</si>
  <si>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</si>
  <si>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</si>
  <si>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</si>
  <si>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</si>
  <si>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</si>
  <si>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</si>
  <si>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</si>
  <si>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</si>
  <si>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</si>
  <si>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</si>
  <si>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</si>
  <si>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</si>
  <si>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</si>
  <si>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</si>
  <si>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</si>
  <si>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</si>
  <si>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</si>
  <si>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</si>
  <si>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</si>
  <si>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</si>
  <si>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</si>
  <si>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</si>
  <si>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</si>
  <si>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</si>
  <si>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</si>
  <si>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</si>
  <si>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</si>
  <si>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</si>
  <si>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</si>
  <si>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</si>
  <si>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</si>
  <si>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</si>
  <si>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</si>
  <si>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</si>
  <si>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</si>
  <si>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</si>
  <si>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</si>
  <si>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</si>
  <si>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</si>
  <si>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</si>
  <si>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</si>
  <si>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</si>
  <si>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</si>
  <si>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</si>
  <si>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</si>
  <si>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</si>
  <si>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</si>
  <si>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</si>
  <si>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</si>
  <si>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</si>
  <si>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</si>
  <si>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</si>
  <si>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</si>
  <si>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</si>
  <si>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</si>
  <si>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</si>
  <si>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</si>
  <si>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</si>
  <si>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</si>
  <si>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</si>
  <si>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</si>
  <si>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</si>
  <si>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</si>
  <si>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</si>
  <si>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</si>
  <si>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</si>
  <si>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</si>
  <si>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</si>
  <si>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</si>
  <si>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</si>
  <si>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</si>
  <si>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</si>
  <si>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</si>
  <si>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</si>
  <si>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</si>
  <si>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</si>
  <si>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</si>
  <si>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</si>
  <si>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</si>
  <si>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</si>
  <si>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</si>
  <si>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</si>
  <si>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</si>
  <si>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</si>
  <si>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</si>
  <si>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</si>
  <si>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</si>
  <si>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</si>
  <si>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</si>
  <si>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</si>
  <si>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</si>
  <si>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</si>
  <si>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</si>
  <si>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</si>
  <si>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</si>
  <si>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</si>
  <si>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</si>
  <si>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</si>
  <si>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</si>
  <si>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</si>
  <si>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</si>
  <si>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</si>
  <si>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</si>
  <si>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</si>
  <si>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</si>
  <si>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</si>
  <si>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</si>
  <si>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</si>
  <si>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</si>
  <si>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</si>
  <si>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</si>
  <si>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</si>
  <si>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</si>
  <si>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</si>
  <si>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</si>
  <si>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</si>
  <si>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</si>
  <si>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</si>
  <si>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</si>
  <si>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</si>
  <si>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</si>
  <si>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</si>
  <si>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</si>
  <si>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</si>
  <si>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</si>
  <si>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</si>
  <si>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</si>
  <si>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</si>
  <si>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</si>
  <si>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</si>
  <si>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</si>
  <si>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</si>
  <si>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</si>
  <si>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</si>
  <si>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</si>
  <si>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</si>
  <si>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</si>
  <si>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</si>
  <si>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</si>
  <si>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</si>
  <si>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</si>
  <si>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</si>
  <si>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</si>
  <si>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</si>
  <si>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</si>
  <si>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</si>
  <si>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</si>
  <si>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</si>
  <si>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</si>
  <si>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</si>
  <si>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</si>
  <si>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</si>
  <si>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</si>
  <si>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</si>
  <si>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</si>
  <si>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</si>
  <si>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</si>
  <si>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</si>
  <si>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</si>
  <si>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</si>
  <si>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</si>
  <si>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</si>
  <si>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</si>
  <si>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</si>
  <si>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</si>
  <si>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</si>
  <si>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</si>
  <si>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</si>
  <si>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</si>
  <si>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</si>
  <si>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</si>
  <si>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</si>
  <si>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</si>
  <si>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</si>
  <si>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</si>
  <si>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</si>
  <si>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</si>
  <si>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</si>
  <si>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</si>
  <si>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</si>
  <si>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</si>
  <si>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</si>
  <si>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</si>
  <si>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</si>
  <si>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</si>
  <si>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</si>
  <si>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</si>
  <si>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</si>
  <si>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</si>
  <si>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</si>
  <si>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</si>
  <si>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</si>
  <si>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</si>
  <si>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</si>
  <si>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</si>
  <si>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</si>
  <si>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</si>
  <si>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</si>
  <si>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</si>
  <si>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</si>
  <si>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</si>
  <si>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</si>
  <si>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</si>
  <si>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</si>
  <si>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</si>
  <si>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</si>
  <si>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</si>
  <si>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</si>
  <si>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</si>
  <si>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</si>
  <si>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</si>
  <si>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</si>
  <si>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</si>
  <si>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</si>
  <si>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</si>
  <si>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</si>
  <si>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</si>
  <si>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</si>
  <si>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</si>
  <si>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</si>
  <si>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</si>
  <si>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</si>
  <si>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</si>
  <si>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</si>
  <si>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</si>
  <si>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</si>
  <si>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</si>
  <si>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</si>
  <si>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</si>
  <si>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</si>
  <si>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</si>
  <si>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</si>
  <si>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</si>
  <si>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</si>
  <si>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</si>
  <si>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</si>
  <si>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</si>
  <si>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</si>
  <si>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</si>
  <si>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</si>
  <si>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</si>
  <si>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</si>
  <si>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</si>
  <si>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</si>
  <si>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</si>
  <si>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</si>
  <si>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</si>
  <si>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</si>
  <si>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</si>
  <si>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</si>
  <si>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</si>
  <si>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</si>
  <si>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</si>
  <si>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</si>
  <si>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</si>
  <si>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</si>
  <si>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</si>
  <si>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</si>
  <si>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</si>
  <si>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</si>
  <si>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</si>
  <si>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</si>
  <si>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</si>
  <si>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</si>
  <si>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</si>
  <si>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</si>
  <si>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</si>
  <si>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</si>
  <si>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</si>
  <si>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</si>
  <si>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</si>
  <si>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</si>
  <si>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</si>
  <si>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</si>
  <si>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</si>
  <si>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</si>
  <si>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</si>
  <si>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</si>
  <si>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</si>
  <si>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</si>
  <si>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</si>
  <si>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</si>
  <si>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</si>
  <si>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</si>
  <si>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</si>
  <si>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</si>
  <si>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</si>
  <si>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</si>
  <si>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</si>
  <si>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</si>
  <si>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</si>
  <si>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</si>
  <si>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</si>
  <si>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</si>
  <si>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</si>
  <si>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</si>
  <si>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</si>
  <si>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</si>
  <si>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</si>
  <si>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</si>
  <si>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</si>
  <si>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</si>
  <si>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</si>
  <si>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</si>
  <si>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</si>
  <si>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</si>
  <si>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</si>
  <si>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</si>
  <si>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</si>
  <si>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</si>
  <si>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</si>
  <si>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</si>
  <si>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</si>
  <si>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</si>
  <si>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</si>
  <si>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</si>
  <si>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</si>
  <si>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</si>
  <si>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</si>
  <si>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</si>
  <si>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</si>
  <si>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</si>
  <si>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</si>
  <si>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</si>
  <si>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</si>
  <si>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</si>
  <si>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</si>
  <si>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</si>
  <si>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</si>
  <si>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</si>
  <si>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</si>
  <si>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</si>
  <si>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</si>
  <si>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</si>
  <si>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</si>
  <si>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</si>
  <si>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</si>
  <si>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</si>
  <si>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</si>
  <si>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</si>
  <si>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</si>
  <si>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</si>
  <si>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</si>
  <si>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</si>
  <si>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</si>
  <si>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</si>
  <si>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</si>
  <si>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</si>
  <si>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</si>
  <si>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</si>
  <si>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</si>
  <si>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</si>
  <si>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</si>
  <si>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</si>
  <si>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</si>
  <si>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</si>
  <si>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</si>
  <si>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</si>
  <si>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</si>
  <si>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</si>
  <si>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</si>
  <si>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</si>
  <si>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</si>
  <si>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</si>
  <si>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</si>
  <si>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</si>
  <si>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</si>
  <si>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</si>
  <si>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</si>
  <si>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</si>
  <si>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</si>
  <si>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</si>
  <si>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</si>
  <si>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</si>
  <si>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</si>
  <si>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</si>
  <si>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</si>
  <si>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</si>
  <si>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</si>
  <si>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</si>
  <si>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</si>
  <si>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</si>
  <si>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</si>
  <si>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</si>
  <si>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</si>
  <si>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</si>
  <si>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</si>
  <si>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</si>
  <si>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</si>
  <si>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</si>
  <si>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</si>
  <si>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</si>
  <si>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</si>
  <si>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</si>
  <si>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</si>
  <si>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</si>
  <si>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</si>
  <si>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</si>
  <si>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</si>
  <si>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</si>
  <si>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</si>
  <si>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</si>
  <si>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</si>
  <si>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</si>
  <si>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</si>
  <si>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</si>
  <si>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</si>
  <si>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</si>
  <si>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</si>
  <si>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</si>
  <si>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</si>
  <si>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</si>
  <si>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</si>
  <si>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</si>
  <si>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</si>
  <si>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</si>
  <si>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</si>
  <si>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</si>
  <si>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</si>
  <si>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</si>
  <si>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</si>
  <si>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</si>
  <si>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</si>
  <si>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</si>
  <si>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</si>
  <si>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</si>
  <si>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</si>
  <si>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</si>
  <si>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</si>
  <si>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</si>
  <si>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</si>
  <si>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</si>
  <si>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</si>
  <si>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</si>
  <si>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</si>
  <si>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</si>
  <si>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</si>
  <si>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</si>
  <si>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</si>
  <si>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</si>
  <si>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</si>
  <si>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</si>
  <si>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</si>
  <si>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</si>
  <si>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</si>
  <si>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</si>
  <si>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</si>
  <si>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</si>
  <si>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</si>
  <si>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</si>
  <si>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</si>
  <si>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</si>
  <si>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</si>
  <si>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</si>
  <si>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</si>
  <si>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</si>
  <si>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</si>
  <si>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</si>
  <si>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</si>
  <si>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</si>
  <si>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</si>
  <si>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</si>
  <si>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</si>
  <si>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</si>
  <si>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</si>
  <si>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</si>
  <si>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</si>
  <si>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</si>
  <si>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</si>
  <si>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</si>
  <si>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</si>
  <si>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</si>
  <si>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</si>
  <si>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</si>
  <si>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</si>
  <si>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</si>
  <si>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</si>
  <si>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</si>
  <si>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</si>
  <si>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</si>
  <si>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</si>
  <si>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</si>
  <si>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</si>
  <si>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</si>
  <si>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</si>
  <si>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</si>
  <si>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</si>
  <si>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</si>
  <si>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</si>
  <si>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</si>
  <si>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</si>
  <si>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</si>
  <si>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</si>
  <si>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</si>
  <si>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</si>
  <si>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</si>
  <si>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</si>
  <si>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</si>
  <si>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</si>
  <si>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</si>
  <si>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</si>
  <si>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</si>
  <si>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</si>
  <si>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</si>
  <si>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</si>
  <si>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</si>
  <si>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</si>
  <si>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</si>
  <si>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</si>
  <si>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</si>
  <si>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</si>
  <si>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</si>
  <si>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</si>
  <si>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</si>
  <si>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</si>
  <si>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</si>
  <si>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</si>
  <si>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</si>
  <si>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</si>
  <si>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</si>
  <si>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</si>
  <si>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</si>
  <si>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</si>
  <si>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</si>
  <si>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</si>
  <si>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</si>
  <si>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</si>
  <si>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</si>
  <si>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</si>
  <si>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</si>
  <si>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</si>
  <si>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</si>
  <si>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</si>
  <si>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</si>
  <si>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</si>
  <si>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</si>
  <si>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</si>
  <si>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</si>
  <si>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</si>
  <si>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</si>
  <si>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</si>
  <si>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</si>
  <si>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</si>
  <si>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</si>
  <si>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</si>
  <si>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</si>
  <si>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</si>
  <si>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</si>
  <si>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</si>
  <si>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</si>
  <si>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</si>
  <si>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</si>
  <si>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</si>
  <si>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</si>
  <si>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</si>
  <si>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</si>
  <si>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</si>
  <si>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</si>
  <si>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</si>
  <si>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</si>
  <si>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</si>
  <si>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</si>
  <si>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</si>
  <si>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</si>
  <si>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</si>
  <si>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</si>
  <si>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</si>
  <si>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</si>
  <si>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</si>
  <si>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</si>
  <si>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</si>
  <si>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</si>
  <si>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</si>
  <si>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</si>
  <si>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</si>
  <si>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</si>
  <si>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</si>
  <si>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</si>
  <si>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</si>
  <si>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</si>
  <si>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</si>
  <si>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</si>
  <si>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</si>
  <si>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</si>
  <si>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</si>
  <si>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</si>
  <si>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</si>
  <si>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</si>
  <si>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</si>
  <si>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</si>
  <si>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</si>
  <si>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</si>
  <si>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</si>
  <si>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</si>
  <si>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</si>
  <si>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</si>
  <si>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</si>
  <si>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</si>
  <si>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</si>
  <si>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</si>
  <si>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</si>
  <si>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</si>
  <si>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</si>
  <si>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</si>
  <si>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</si>
  <si>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</si>
  <si>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</si>
  <si>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</si>
  <si>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</si>
  <si>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</si>
  <si>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</si>
  <si>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</si>
  <si>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</si>
  <si>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</si>
  <si>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</si>
  <si>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</si>
  <si>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</si>
  <si>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</si>
  <si>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</si>
  <si>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</si>
  <si>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</si>
  <si>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</si>
  <si>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</si>
  <si>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</si>
  <si>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</si>
  <si>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</si>
  <si>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</si>
  <si>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</si>
  <si>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</si>
  <si>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</si>
  <si>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</si>
  <si>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</si>
  <si>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</si>
  <si>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</si>
  <si>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</si>
  <si>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</si>
  <si>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</si>
  <si>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</si>
  <si>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</si>
  <si>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</si>
  <si>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</si>
  <si>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</si>
  <si>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</si>
  <si>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</si>
  <si>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</si>
  <si>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</si>
  <si>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</si>
  <si>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</si>
  <si>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</si>
  <si>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</si>
  <si>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</si>
  <si>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</si>
  <si>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</si>
  <si>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</si>
  <si>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</si>
  <si>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</si>
  <si>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</si>
  <si>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</si>
  <si>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</si>
  <si>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</si>
  <si>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</si>
  <si>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</si>
  <si>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</si>
  <si>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</si>
  <si>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</si>
  <si>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</si>
  <si>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</si>
  <si>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</si>
  <si>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</si>
  <si>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</si>
  <si>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</si>
  <si>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</si>
  <si>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</si>
  <si>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</si>
  <si>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</si>
  <si>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</si>
  <si>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</si>
  <si>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</si>
  <si>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</si>
  <si>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</si>
  <si>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</si>
  <si>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</si>
  <si>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</si>
  <si>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</si>
  <si>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</si>
  <si>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</si>
  <si>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</si>
  <si>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</si>
  <si>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</si>
  <si>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</si>
  <si>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</si>
  <si>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</si>
  <si>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</si>
  <si>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</si>
  <si>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</si>
  <si>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</si>
  <si>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</si>
  <si>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</si>
  <si>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</si>
  <si>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</si>
  <si>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</si>
  <si>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</si>
  <si>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</si>
  <si>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</si>
  <si>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</si>
  <si>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</si>
  <si>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</si>
  <si>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</si>
  <si>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</si>
  <si>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</si>
  <si>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</si>
  <si>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</si>
  <si>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</si>
  <si>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</si>
  <si>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</si>
  <si>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</si>
  <si>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</si>
  <si>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</si>
  <si>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</si>
  <si>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</si>
  <si>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</si>
  <si>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</si>
  <si>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</si>
  <si>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</si>
  <si>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</si>
  <si>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</si>
  <si>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</si>
  <si>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</si>
  <si>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</si>
  <si>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</si>
  <si>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</si>
  <si>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</si>
  <si>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</si>
  <si>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</si>
  <si>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</si>
  <si>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</si>
  <si>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</si>
  <si>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</si>
  <si>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</si>
  <si>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</si>
  <si>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</si>
  <si>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</si>
  <si>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</si>
  <si>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</si>
  <si>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</si>
  <si>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</si>
  <si>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</si>
  <si>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</si>
  <si>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</si>
  <si>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</si>
  <si>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</si>
  <si>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</si>
  <si>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</si>
  <si>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</si>
  <si>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</si>
  <si>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</si>
  <si>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</si>
  <si>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</si>
  <si>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</si>
  <si>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</si>
  <si>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</si>
  <si>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</si>
  <si>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</si>
  <si>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</si>
  <si>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</si>
  <si>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</si>
  <si>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</si>
  <si>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</si>
  <si>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</si>
  <si>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</si>
  <si>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</si>
  <si>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</si>
  <si>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</si>
  <si>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</si>
  <si>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</si>
  <si>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</si>
  <si>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</si>
  <si>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</si>
  <si>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</si>
  <si>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</si>
  <si>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</si>
  <si>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</si>
  <si>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</si>
  <si>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</si>
  <si>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</si>
  <si>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</si>
  <si>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</si>
  <si>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</si>
  <si>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</si>
  <si>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</si>
  <si>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</si>
  <si>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</si>
  <si>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</si>
  <si>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</si>
  <si>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</si>
  <si>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</si>
  <si>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</si>
  <si>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</si>
  <si>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</si>
  <si>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</si>
  <si>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</si>
  <si>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</si>
  <si>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</si>
  <si>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</si>
  <si>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</si>
  <si>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</si>
  <si>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</si>
  <si>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</si>
  <si>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</si>
  <si>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</si>
  <si>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</si>
  <si>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</si>
  <si>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</si>
  <si>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</si>
  <si>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</si>
  <si>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</si>
  <si>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</si>
  <si>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</si>
  <si>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</si>
  <si>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</si>
  <si>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</si>
  <si>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</si>
  <si>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</si>
  <si>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</si>
  <si>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</si>
  <si>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</si>
  <si>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</si>
  <si>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</si>
  <si>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</si>
  <si>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</si>
  <si>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</si>
  <si>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</si>
  <si>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</si>
  <si>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</si>
  <si>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</si>
  <si>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</si>
  <si>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</si>
  <si>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</si>
  <si>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</si>
  <si>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</si>
  <si>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</si>
  <si>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</si>
  <si>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</si>
  <si>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</si>
  <si>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</si>
  <si>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</si>
  <si>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</si>
  <si>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</si>
  <si>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</si>
  <si>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</si>
  <si>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</si>
  <si>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</si>
  <si>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</si>
  <si>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</si>
  <si>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</si>
  <si>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</si>
  <si>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</si>
  <si>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</si>
  <si>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</si>
  <si>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</si>
  <si>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</si>
  <si>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</si>
  <si>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</si>
  <si>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</si>
  <si>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</si>
  <si>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</si>
  <si>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</si>
  <si>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</si>
  <si>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</si>
  <si>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</si>
  <si>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</si>
  <si>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</si>
  <si>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</si>
  <si>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</si>
  <si>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</si>
  <si>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</si>
  <si>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</si>
  <si>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</si>
  <si>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</si>
  <si>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</si>
  <si>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</si>
  <si>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</si>
  <si>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</si>
  <si>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</si>
  <si>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</si>
  <si>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</si>
  <si>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</si>
  <si>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</si>
  <si>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</si>
  <si>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</si>
  <si>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</si>
  <si>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</si>
  <si>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</si>
  <si>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</si>
  <si>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</si>
  <si>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</si>
  <si>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</si>
  <si>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</si>
  <si>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</si>
  <si>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</si>
  <si>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</si>
  <si>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</si>
  <si>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</si>
  <si>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</si>
  <si>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</si>
  <si>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</si>
  <si>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</si>
  <si>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</si>
  <si>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</si>
  <si>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</si>
  <si>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</si>
  <si>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</si>
  <si>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</si>
  <si>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</si>
  <si>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</si>
  <si>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</si>
  <si>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</si>
  <si>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</si>
  <si>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</si>
  <si>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</si>
  <si>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</si>
  <si>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</si>
  <si>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</si>
  <si>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</si>
  <si>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</si>
  <si>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</si>
  <si>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</si>
  <si>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</si>
  <si>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</si>
  <si>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</si>
  <si>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</si>
  <si>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</si>
  <si>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</si>
  <si>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</si>
  <si>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</si>
  <si>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</si>
  <si>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</si>
  <si>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</si>
  <si>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</si>
  <si>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</si>
  <si>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</si>
  <si>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</si>
  <si>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</si>
  <si>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</si>
  <si>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</si>
  <si>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</si>
  <si>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</si>
  <si>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</si>
  <si>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</si>
  <si>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</si>
  <si>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</si>
  <si>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</si>
  <si>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</si>
  <si>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</si>
  <si>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</si>
  <si>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</si>
  <si>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</si>
  <si>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</si>
  <si>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</si>
  <si>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</si>
  <si>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</si>
  <si>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</si>
  <si>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</si>
  <si>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</si>
  <si>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</si>
  <si>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</si>
  <si>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</si>
  <si>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</si>
  <si>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</si>
  <si>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</si>
  <si>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</si>
  <si>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</si>
  <si>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</si>
  <si>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</si>
  <si>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</si>
  <si>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</si>
  <si>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</si>
  <si>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</si>
  <si>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</si>
  <si>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</si>
  <si>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</si>
  <si>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</si>
  <si>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</si>
  <si>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</si>
  <si>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</si>
  <si>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</si>
  <si>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</si>
  <si>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</si>
  <si>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</si>
  <si>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</si>
  <si>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</si>
  <si>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</si>
  <si>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</si>
  <si>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</si>
  <si>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</si>
  <si>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</si>
  <si>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</si>
  <si>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</si>
  <si>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</si>
  <si>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</si>
  <si>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</si>
  <si>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</si>
  <si>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</si>
  <si>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</si>
  <si>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</si>
  <si>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</si>
  <si>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</si>
  <si>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</si>
  <si>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</si>
  <si>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</si>
  <si>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</si>
  <si>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</si>
  <si>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</si>
  <si>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</si>
  <si>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</si>
  <si>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</si>
  <si>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</si>
  <si>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</si>
  <si>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</si>
  <si>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</si>
  <si>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</si>
  <si>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</si>
  <si>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</si>
  <si>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</si>
  <si>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</si>
  <si>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</si>
  <si>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</si>
  <si>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</si>
  <si>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</si>
  <si>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</si>
  <si>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</si>
  <si>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</si>
  <si>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</si>
  <si>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</si>
  <si>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</si>
  <si>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</si>
  <si>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</si>
  <si>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</si>
  <si>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</si>
  <si>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</si>
  <si>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</si>
  <si>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</si>
  <si>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</si>
  <si>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</si>
  <si>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</si>
  <si>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</si>
  <si>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</si>
  <si>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</si>
  <si>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</si>
  <si>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</si>
  <si>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</si>
  <si>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</si>
  <si>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</si>
  <si>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</si>
  <si>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</si>
  <si>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</si>
  <si>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</si>
  <si>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</si>
  <si>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</si>
  <si>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</si>
  <si>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</si>
  <si>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</si>
  <si>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</si>
  <si>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</si>
  <si>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</si>
  <si>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</si>
  <si>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</si>
  <si>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</si>
  <si>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</si>
  <si>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</si>
  <si>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</si>
  <si>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</si>
  <si>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</si>
  <si>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</si>
  <si>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</si>
  <si>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</si>
  <si>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</si>
  <si>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</si>
  <si>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</si>
  <si>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</si>
  <si>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</si>
  <si>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</si>
  <si>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</si>
  <si>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</si>
  <si>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</si>
  <si>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</si>
  <si>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</si>
  <si>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</si>
  <si>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</si>
  <si>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</si>
  <si>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</si>
  <si>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</si>
  <si>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</si>
  <si>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</si>
  <si>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</si>
  <si>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</si>
  <si>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</si>
  <si>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</si>
  <si>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</si>
  <si>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</si>
  <si>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</si>
  <si>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</si>
  <si>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</si>
  <si>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</si>
  <si>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</si>
  <si>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</si>
  <si>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</si>
  <si>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</si>
  <si>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</si>
  <si>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</si>
  <si>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</si>
  <si>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</si>
  <si>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</si>
  <si>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</si>
  <si>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</si>
  <si>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</si>
  <si>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</si>
  <si>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</si>
  <si>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</si>
  <si>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</si>
  <si>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</si>
  <si>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</si>
  <si>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</si>
  <si>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</si>
  <si>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</si>
  <si>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</si>
  <si>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</si>
  <si>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</si>
  <si>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</si>
  <si>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</si>
  <si>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</si>
  <si>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</si>
  <si>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</si>
  <si>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</si>
  <si>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</si>
  <si>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</si>
  <si>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</si>
  <si>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</si>
  <si>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</si>
  <si>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</si>
  <si>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</si>
  <si>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</si>
  <si>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</si>
  <si>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</si>
  <si>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</si>
  <si>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</si>
  <si>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</si>
  <si>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</si>
  <si>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</si>
  <si>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</si>
  <si>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</si>
  <si>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</si>
  <si>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</si>
  <si>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</si>
  <si>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</si>
  <si>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</si>
  <si>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</si>
  <si>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</si>
  <si>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</si>
  <si>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</si>
  <si>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</si>
  <si>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</si>
  <si>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</si>
  <si>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</si>
  <si>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</si>
  <si>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</si>
  <si>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</si>
  <si>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</si>
  <si>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</si>
  <si>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</si>
  <si>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</si>
  <si>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</si>
  <si>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</si>
  <si>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</si>
  <si>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</si>
  <si>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</si>
  <si>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</si>
  <si>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</si>
  <si>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</si>
  <si>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</si>
  <si>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</si>
  <si>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</si>
  <si>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</si>
  <si>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</si>
  <si>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</si>
  <si>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</si>
  <si>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</si>
  <si>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</si>
  <si>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</si>
  <si>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</si>
  <si>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</si>
  <si>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</si>
  <si>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</si>
  <si>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</si>
  <si>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</si>
  <si>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</si>
  <si>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</si>
  <si>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</si>
  <si>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</si>
  <si>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</si>
  <si>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</si>
  <si>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</si>
  <si>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</si>
  <si>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</si>
  <si>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</si>
  <si>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</si>
  <si>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</si>
  <si>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</si>
  <si>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</si>
  <si>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</si>
  <si>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</si>
  <si>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</si>
  <si>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</si>
  <si>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</si>
  <si>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</si>
  <si>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</si>
  <si>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</si>
  <si>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</si>
  <si>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</si>
  <si>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</si>
  <si>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</si>
  <si>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</si>
  <si>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</si>
  <si>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</si>
  <si>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</si>
  <si>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</si>
  <si>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</si>
  <si>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</si>
  <si>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</si>
  <si>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</si>
  <si>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</si>
  <si>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</si>
  <si>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</si>
  <si>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</si>
  <si>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</si>
  <si>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</si>
  <si>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</si>
  <si>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</si>
  <si>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</si>
  <si>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</si>
  <si>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</si>
  <si>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</si>
  <si>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</si>
  <si>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</si>
  <si>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</si>
  <si>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</si>
  <si>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</si>
  <si>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</si>
  <si>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</si>
  <si>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</si>
  <si>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</si>
  <si>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</si>
  <si>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</si>
  <si>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</si>
  <si>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</si>
  <si>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</si>
  <si>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</si>
  <si>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</si>
  <si>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</si>
  <si>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</si>
  <si>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</si>
  <si>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</si>
  <si>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</si>
  <si>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</si>
  <si>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</si>
  <si>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</si>
  <si>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</si>
  <si>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</si>
  <si>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</si>
  <si>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</si>
  <si>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</si>
  <si>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</si>
  <si>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</si>
  <si>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</si>
  <si>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</si>
  <si>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</si>
  <si>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</si>
  <si>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</si>
  <si>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</si>
  <si>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</si>
  <si>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</si>
  <si>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</si>
  <si>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</si>
  <si>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</si>
  <si>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</si>
  <si>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</si>
  <si>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</si>
  <si>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</si>
  <si>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</si>
  <si>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</si>
  <si>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</si>
  <si>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</si>
  <si>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</si>
  <si>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</si>
  <si>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</si>
  <si>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</si>
  <si>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</si>
  <si>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</si>
  <si>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</si>
  <si>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</si>
  <si>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</si>
  <si>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</si>
  <si>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</si>
  <si>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</si>
  <si>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</si>
  <si>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</si>
  <si>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</si>
  <si>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</si>
  <si>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</si>
  <si>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</si>
  <si>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</si>
  <si>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</si>
  <si>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</si>
  <si>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</si>
  <si>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</si>
  <si>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</si>
  <si>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</si>
  <si>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</si>
  <si>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</si>
  <si>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</si>
  <si>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</si>
  <si>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</si>
  <si>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</si>
  <si>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</si>
  <si>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</si>
  <si>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</si>
  <si>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</si>
  <si>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</si>
  <si>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</si>
  <si>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</si>
  <si>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</si>
  <si>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</si>
  <si>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</si>
  <si>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</si>
  <si>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</si>
  <si>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</si>
  <si>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</si>
  <si>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</si>
  <si>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</si>
  <si>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</si>
  <si>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</si>
  <si>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</si>
  <si>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</si>
  <si>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</si>
  <si>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</si>
  <si>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</si>
  <si>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</si>
  <si>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</si>
  <si>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</si>
  <si>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</si>
  <si>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</si>
  <si>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</si>
  <si>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</si>
  <si>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</si>
  <si>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</si>
  <si>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</si>
  <si>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</si>
  <si>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</si>
  <si>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</si>
  <si>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</si>
  <si>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</si>
  <si>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</si>
  <si>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</si>
  <si>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</si>
  <si>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</si>
  <si>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</si>
  <si>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</si>
  <si>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</si>
  <si>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</si>
  <si>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</si>
  <si>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</si>
  <si>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</si>
  <si>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</si>
  <si>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</si>
  <si>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</si>
  <si>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</si>
  <si>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</si>
  <si>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</si>
  <si>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</si>
  <si>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</si>
  <si>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</si>
  <si>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</si>
  <si>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</si>
  <si>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</si>
  <si>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</si>
  <si>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</si>
  <si>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</si>
  <si>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</si>
  <si>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</si>
  <si>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</si>
  <si>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</si>
  <si>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</si>
  <si>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</si>
  <si>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</si>
  <si>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</si>
  <si>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</si>
  <si>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</si>
  <si>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</si>
  <si>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</si>
  <si>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</si>
  <si>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</si>
  <si>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</si>
  <si>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</si>
  <si>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</si>
  <si>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</si>
  <si>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</si>
  <si>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</si>
  <si>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</si>
  <si>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</si>
  <si>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</si>
  <si>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</si>
  <si>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</si>
  <si>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</si>
  <si>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</si>
  <si>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</si>
  <si>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</si>
  <si>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</si>
  <si>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</si>
  <si>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</si>
  <si>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</si>
  <si>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</si>
  <si>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</si>
  <si>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</si>
  <si>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</si>
  <si>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</si>
  <si>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</si>
  <si>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</si>
  <si>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</si>
  <si>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</si>
  <si>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</si>
  <si>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</si>
  <si>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</si>
  <si>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</si>
  <si>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</si>
  <si>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</si>
  <si>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</si>
  <si>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</si>
  <si>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</si>
  <si>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</si>
  <si>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</si>
  <si>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</si>
  <si>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</si>
  <si>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</si>
  <si>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</si>
  <si>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</si>
  <si>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</si>
  <si>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</si>
  <si>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</si>
  <si>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</si>
  <si>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</si>
  <si>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</si>
  <si>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</si>
  <si>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</si>
  <si>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</si>
  <si>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</si>
  <si>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</si>
  <si>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</si>
  <si>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</si>
  <si>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</si>
  <si>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</si>
  <si>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</si>
  <si>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</si>
  <si>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</si>
  <si>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</si>
  <si>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</si>
  <si>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</si>
  <si>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</si>
  <si>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</si>
  <si>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</si>
  <si>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</si>
  <si>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</si>
  <si>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</si>
  <si>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</si>
  <si>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</si>
  <si>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</si>
  <si>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</si>
  <si>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</si>
  <si>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</si>
  <si>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</si>
  <si>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</si>
  <si>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</si>
  <si>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</si>
  <si>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</si>
  <si>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</si>
  <si>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</si>
  <si>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</si>
  <si>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</si>
  <si>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</si>
  <si>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</si>
  <si>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</si>
  <si>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</si>
  <si>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</si>
  <si>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</si>
  <si>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</si>
  <si>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</si>
  <si>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</si>
  <si>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</si>
  <si>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</si>
  <si>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</si>
  <si>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</si>
  <si>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</si>
  <si>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</si>
  <si>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</si>
  <si>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</si>
  <si>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</si>
  <si>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</si>
  <si>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</si>
  <si>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</si>
  <si>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</si>
  <si>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</si>
  <si>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</si>
  <si>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</si>
  <si>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</si>
  <si>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</si>
  <si>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</si>
  <si>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</si>
  <si>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</si>
  <si>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</si>
  <si>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</si>
  <si>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</si>
  <si>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</si>
  <si>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</si>
  <si>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</si>
  <si>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</si>
  <si>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</si>
  <si>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</si>
  <si>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</si>
  <si>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</si>
  <si>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</si>
  <si>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</si>
  <si>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</si>
  <si>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</si>
  <si>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</si>
  <si>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</si>
  <si>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</si>
  <si>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</si>
  <si>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</si>
  <si>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</si>
  <si>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</si>
  <si>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</si>
  <si>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</si>
  <si>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</si>
  <si>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</si>
  <si>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</si>
  <si>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</si>
  <si>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</si>
  <si>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</si>
  <si>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</si>
  <si>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</si>
  <si>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</si>
  <si>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</si>
  <si>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</si>
  <si>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</si>
  <si>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</si>
  <si>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</si>
  <si>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</si>
  <si>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</si>
  <si>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</si>
  <si>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</si>
  <si>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</si>
  <si>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</si>
  <si>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</si>
  <si>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</si>
  <si>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</si>
  <si>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</si>
  <si>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</si>
  <si>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</si>
  <si>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</si>
  <si>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</si>
  <si>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</si>
  <si>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</si>
  <si>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</si>
  <si>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</si>
  <si>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</si>
  <si>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</si>
  <si>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</si>
  <si>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</si>
  <si>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</si>
  <si>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</si>
  <si>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</si>
  <si>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</si>
  <si>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</si>
  <si>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</si>
  <si>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</si>
  <si>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</si>
  <si>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</si>
  <si>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</si>
  <si>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</si>
  <si>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</si>
  <si>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</si>
  <si>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</si>
  <si>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</si>
  <si>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</si>
  <si>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</si>
  <si>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</si>
  <si>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</si>
  <si>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</si>
  <si>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</si>
  <si>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</si>
  <si>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</si>
  <si>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</si>
  <si>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</si>
  <si>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</si>
  <si>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</si>
  <si>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</si>
  <si>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</si>
  <si>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</si>
  <si>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</si>
  <si>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</si>
  <si>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</si>
  <si>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</si>
  <si>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</si>
  <si>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</si>
  <si>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</si>
  <si>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</si>
  <si>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</si>
  <si>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</si>
  <si>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</si>
  <si>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</si>
  <si>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</si>
  <si>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</si>
  <si>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</si>
  <si>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</si>
  <si>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</si>
  <si>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</si>
  <si>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</si>
  <si>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</si>
  <si>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</si>
  <si>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</si>
  <si>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</si>
  <si>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</si>
  <si>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</si>
  <si>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</si>
  <si>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</si>
  <si>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</si>
  <si>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</si>
  <si>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</si>
  <si>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</si>
  <si>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</si>
  <si>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</si>
  <si>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</si>
  <si>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</si>
  <si>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</si>
  <si>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</si>
  <si>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</si>
  <si>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</si>
  <si>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</si>
  <si>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</si>
  <si>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</si>
  <si>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</si>
  <si>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</si>
  <si>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</si>
  <si>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</si>
  <si>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</si>
  <si>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</si>
  <si>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</si>
  <si>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</si>
  <si>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</si>
  <si>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</si>
  <si>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</si>
  <si>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</si>
  <si>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</si>
  <si>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</si>
  <si>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</si>
  <si>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</si>
  <si>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</si>
  <si>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</si>
  <si>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</si>
  <si>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</si>
  <si>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</si>
  <si>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</si>
  <si>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</si>
  <si>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</si>
  <si>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</si>
  <si>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</si>
  <si>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</si>
  <si>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</si>
  <si>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</si>
  <si>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</si>
  <si>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</si>
  <si>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</si>
  <si>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</si>
  <si>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</si>
  <si>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</si>
  <si>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</si>
  <si>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</si>
  <si>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</si>
  <si>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</si>
  <si>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</si>
  <si>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</si>
  <si>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</si>
  <si>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</si>
  <si>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</si>
  <si>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</si>
  <si>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</si>
  <si>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</si>
  <si>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</si>
  <si>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</si>
  <si>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</si>
  <si>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</si>
  <si>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</si>
  <si>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</si>
  <si>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</si>
  <si>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</si>
  <si>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</si>
  <si>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</si>
  <si>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</si>
  <si>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</si>
  <si>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</si>
  <si>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</si>
  <si>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</si>
  <si>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</si>
  <si>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</si>
  <si>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</si>
  <si>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</si>
  <si>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</si>
  <si>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</si>
  <si>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</si>
  <si>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</si>
  <si>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</si>
  <si>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</si>
  <si>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</si>
  <si>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</si>
  <si>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</si>
  <si>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</si>
  <si>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</si>
  <si>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</si>
  <si>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</si>
  <si>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</si>
  <si>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</si>
  <si>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</si>
  <si>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</si>
  <si>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</si>
  <si>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</si>
  <si>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</si>
  <si>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</si>
  <si>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</si>
  <si>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</si>
  <si>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</si>
  <si>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</si>
  <si>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</si>
  <si>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</si>
  <si>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</si>
  <si>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</si>
  <si>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</si>
  <si>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</si>
  <si>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</si>
  <si>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</si>
  <si>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</si>
  <si>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</si>
  <si>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</si>
  <si>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</si>
  <si>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</si>
  <si>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</si>
  <si>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</si>
  <si>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</si>
  <si>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</si>
  <si>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</si>
  <si>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</si>
  <si>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</si>
  <si>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</si>
  <si>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</si>
  <si>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</si>
  <si>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</si>
  <si>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</si>
  <si>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</si>
  <si>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</si>
  <si>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</si>
  <si>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</si>
  <si>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</si>
  <si>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</si>
  <si>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</si>
  <si>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</si>
  <si>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</si>
  <si>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</si>
  <si>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</si>
  <si>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</si>
  <si>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</si>
  <si>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</si>
  <si>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</si>
  <si>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</si>
  <si>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</si>
  <si>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</si>
  <si>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</si>
  <si>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</si>
  <si>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</si>
  <si>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</si>
  <si>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</si>
  <si>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</si>
  <si>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</si>
  <si>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</si>
  <si>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</si>
  <si>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</si>
  <si>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</si>
  <si>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</si>
  <si>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</si>
  <si>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</si>
  <si>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</si>
  <si>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</si>
  <si>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</si>
  <si>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</si>
  <si>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</si>
  <si>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</si>
  <si>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</si>
  <si>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</si>
  <si>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</si>
  <si>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</si>
  <si>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</si>
  <si>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</si>
  <si>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</si>
  <si>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</si>
  <si>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</si>
  <si>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</si>
  <si>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</si>
  <si>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</si>
  <si>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</si>
  <si>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</si>
  <si>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</si>
  <si>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</si>
  <si>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</si>
  <si>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</si>
  <si>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</si>
  <si>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</si>
  <si>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</si>
  <si>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</si>
  <si>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</si>
  <si>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</si>
  <si>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</si>
  <si>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</si>
  <si>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</si>
  <si>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</si>
  <si>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</si>
  <si>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</si>
  <si>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</si>
  <si>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</si>
  <si>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</si>
  <si>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</si>
  <si>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</si>
  <si>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</si>
  <si>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</si>
  <si>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</si>
  <si>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</si>
  <si>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</si>
  <si>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</si>
  <si>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</si>
  <si>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</si>
  <si>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</si>
  <si>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</si>
  <si>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</si>
  <si>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</si>
  <si>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</si>
  <si>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</si>
  <si>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</si>
  <si>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</si>
  <si>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</si>
  <si>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</si>
  <si>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</si>
  <si>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</si>
  <si>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</si>
  <si>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</si>
  <si>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</si>
  <si>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</si>
  <si>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</si>
  <si>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</si>
  <si>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</si>
  <si>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</si>
  <si>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</si>
  <si>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</si>
  <si>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</si>
  <si>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</si>
  <si>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</si>
  <si>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</si>
  <si>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</si>
  <si>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</si>
  <si>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</si>
  <si>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</si>
  <si>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</si>
  <si>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</si>
  <si>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</si>
  <si>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</si>
  <si>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</si>
  <si>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</si>
  <si>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</si>
  <si>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</si>
  <si>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</si>
  <si>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</si>
  <si>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</si>
  <si>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</si>
  <si>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</si>
  <si>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</si>
  <si>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</si>
  <si>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</si>
  <si>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</si>
  <si>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</si>
  <si>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</si>
  <si>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</si>
  <si>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</si>
  <si>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</si>
  <si>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</si>
  <si>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</si>
  <si>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</si>
  <si>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</si>
  <si>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</si>
  <si>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</si>
  <si>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</si>
  <si>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</si>
  <si>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</si>
  <si>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</si>
  <si>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</si>
  <si>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</si>
  <si>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</si>
  <si>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</si>
  <si>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</si>
  <si>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</si>
  <si>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</si>
  <si>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</si>
  <si>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</si>
  <si>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</si>
  <si>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</si>
  <si>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</si>
  <si>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</si>
  <si>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</si>
  <si>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</si>
  <si>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</si>
  <si>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</si>
  <si>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</si>
  <si>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</si>
  <si>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</si>
  <si>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</si>
  <si>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</si>
  <si>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</si>
  <si>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</si>
  <si>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</si>
  <si>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</si>
  <si>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</si>
  <si>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</si>
  <si>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</si>
  <si>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</si>
  <si>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</si>
  <si>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</si>
  <si>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</si>
  <si>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</si>
  <si>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</si>
  <si>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</si>
  <si>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</si>
  <si>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</si>
  <si>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</si>
  <si>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</si>
  <si>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</si>
  <si>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</si>
  <si>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</si>
  <si>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</si>
  <si>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</si>
  <si>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</si>
  <si>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</si>
  <si>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</si>
  <si>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</si>
  <si>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</si>
  <si>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</si>
  <si>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</si>
  <si>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</si>
  <si>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</si>
  <si>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</si>
  <si>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</si>
  <si>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</si>
  <si>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</si>
  <si>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</si>
  <si>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</si>
  <si>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</si>
  <si>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</si>
  <si>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</si>
  <si>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</si>
  <si>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</si>
  <si>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</si>
  <si>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</si>
  <si>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</si>
  <si>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</si>
  <si>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</si>
  <si>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</si>
  <si>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</si>
  <si>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</si>
  <si>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</si>
  <si>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</si>
  <si>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</si>
  <si>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</si>
  <si>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</si>
  <si>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</si>
  <si>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</si>
  <si>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</si>
  <si>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</si>
  <si>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</si>
  <si>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</si>
  <si>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</si>
  <si>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</si>
  <si>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</si>
  <si>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</si>
  <si>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</si>
  <si>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</si>
  <si>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</si>
  <si>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</si>
  <si>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</si>
  <si>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</si>
  <si>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</si>
  <si>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</si>
  <si>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</si>
  <si>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</si>
  <si>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</si>
  <si>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</si>
  <si>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</si>
  <si>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</si>
  <si>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</si>
  <si>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</si>
  <si>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</si>
  <si>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</si>
  <si>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</si>
  <si>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</si>
  <si>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</si>
  <si>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</si>
  <si>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</si>
  <si>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</si>
  <si>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</si>
  <si>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</si>
  <si>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</si>
  <si>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</si>
  <si>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</si>
  <si>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</si>
  <si>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</si>
  <si>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</si>
  <si>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</si>
  <si>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</si>
  <si>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</si>
  <si>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</si>
  <si>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</si>
  <si>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</si>
  <si>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</si>
  <si>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</si>
  <si>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</si>
  <si>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</si>
  <si>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</si>
  <si>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</si>
  <si>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</si>
  <si>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</si>
  <si>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</si>
  <si>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</si>
  <si>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</si>
  <si>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</si>
  <si>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</si>
  <si>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</si>
  <si>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</si>
  <si>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</si>
  <si>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</si>
  <si>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</si>
  <si>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</si>
  <si>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</si>
  <si>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</si>
  <si>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</si>
  <si>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</si>
  <si>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</si>
  <si>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</si>
  <si>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</si>
  <si>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</si>
  <si>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</si>
  <si>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</si>
  <si>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</si>
  <si>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</si>
  <si>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</si>
  <si>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</si>
  <si>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</si>
  <si>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</si>
  <si>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</si>
  <si>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</si>
  <si>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</si>
  <si>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</si>
  <si>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</si>
  <si>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</si>
  <si>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</si>
  <si>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</si>
  <si>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</si>
  <si>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</si>
  <si>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</si>
  <si>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</si>
  <si>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</si>
  <si>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</si>
  <si>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</si>
  <si>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</si>
  <si>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</si>
  <si>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</si>
  <si>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</si>
  <si>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</si>
  <si>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</si>
  <si>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</si>
  <si>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</si>
  <si>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</si>
  <si>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</si>
  <si>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</si>
  <si>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</si>
  <si>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</si>
  <si>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</si>
  <si>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</si>
  <si>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</si>
  <si>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</si>
  <si>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</si>
  <si>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</si>
  <si>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</si>
  <si>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</si>
  <si>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</si>
  <si>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</si>
  <si>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</si>
  <si>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</si>
  <si>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</si>
  <si>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</si>
  <si>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</si>
  <si>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</si>
  <si>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</si>
  <si>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</si>
  <si>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</si>
  <si>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</si>
  <si>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</si>
  <si>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</si>
  <si>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</si>
  <si>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</si>
  <si>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</si>
  <si>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</si>
  <si>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</si>
  <si>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</si>
  <si>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</si>
  <si>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</si>
  <si>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</si>
  <si>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</si>
  <si>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</si>
  <si>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</si>
  <si>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</si>
  <si>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</si>
  <si>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</si>
  <si>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</si>
  <si>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</si>
  <si>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</si>
  <si>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</si>
  <si>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</si>
  <si>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</si>
  <si>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</si>
  <si>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</si>
  <si>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</si>
  <si>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</si>
  <si>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</si>
  <si>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</si>
  <si>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</si>
  <si>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</si>
  <si>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</si>
  <si>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</si>
  <si>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</si>
  <si>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</si>
  <si>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</si>
  <si>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</si>
  <si>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</si>
  <si>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</si>
  <si>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</si>
  <si>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</si>
  <si>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</si>
  <si>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</si>
  <si>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</si>
  <si>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</si>
  <si>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</si>
  <si>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</si>
  <si>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</si>
  <si>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</si>
  <si>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</si>
  <si>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</si>
  <si>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</si>
  <si>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</si>
  <si>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</si>
  <si>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</si>
  <si>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</si>
  <si>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</si>
  <si>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</si>
  <si>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</si>
  <si>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</si>
  <si>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</si>
  <si>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</si>
  <si>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</si>
  <si>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</si>
  <si>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</si>
  <si>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</si>
  <si>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</si>
  <si>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</si>
  <si>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</si>
  <si>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</si>
  <si>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</si>
  <si>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</si>
  <si>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</si>
  <si>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</si>
  <si>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</si>
  <si>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</si>
  <si>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</si>
  <si>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</si>
  <si>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</si>
  <si>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</si>
  <si>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</si>
  <si>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</si>
  <si>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</si>
  <si>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</si>
  <si>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</si>
  <si>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</si>
  <si>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</si>
  <si>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</si>
  <si>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</si>
  <si>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</si>
  <si>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</si>
  <si>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</si>
  <si>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</si>
  <si>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</si>
  <si>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</si>
  <si>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</si>
  <si>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</si>
  <si>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</si>
  <si>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</si>
  <si>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</si>
  <si>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</si>
  <si>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</si>
  <si>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</si>
  <si>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</si>
  <si>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</si>
  <si>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</si>
  <si>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</si>
  <si>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</si>
  <si>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</si>
  <si>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</si>
  <si>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</si>
  <si>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</si>
  <si>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</si>
  <si>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</si>
  <si>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</si>
  <si>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</si>
  <si>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</si>
  <si>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</si>
  <si>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</si>
  <si>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</si>
  <si>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</si>
  <si>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</si>
  <si>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</si>
  <si>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</si>
  <si>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</si>
  <si>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</si>
  <si>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</si>
  <si>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</si>
  <si>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</si>
  <si>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</si>
  <si>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</si>
  <si>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</si>
  <si>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</si>
  <si>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</si>
  <si>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</si>
  <si>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</si>
  <si>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</si>
  <si>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</si>
  <si>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</si>
  <si>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</si>
  <si>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</si>
  <si>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</si>
  <si>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</si>
  <si>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</si>
  <si>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</si>
  <si>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</si>
  <si>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</si>
  <si>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</si>
  <si>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</si>
  <si>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</si>
  <si>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</si>
  <si>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</si>
  <si>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</si>
  <si>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</si>
  <si>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</si>
  <si>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</si>
  <si>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</si>
  <si>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</si>
  <si>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</si>
  <si>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</si>
  <si>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</si>
  <si>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</si>
  <si>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</si>
  <si>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</si>
  <si>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</si>
  <si>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</si>
  <si>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</si>
  <si>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</si>
  <si>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</si>
  <si>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</si>
  <si>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</si>
  <si>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</si>
  <si>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</si>
  <si>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</si>
  <si>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</si>
  <si>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</si>
  <si>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</si>
  <si>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</si>
  <si>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</si>
  <si>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</si>
  <si>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</si>
  <si>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</si>
  <si>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</si>
  <si>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</si>
  <si>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</si>
  <si>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</si>
  <si>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</si>
  <si>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</si>
  <si>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</si>
  <si>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</si>
  <si>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</si>
  <si>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</si>
  <si>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</si>
  <si>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</si>
  <si>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</si>
  <si>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</si>
  <si>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</si>
  <si>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</si>
  <si>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</si>
  <si>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</si>
  <si>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</si>
  <si>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</si>
  <si>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</si>
  <si>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</si>
  <si>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</si>
  <si>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</si>
  <si>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</si>
  <si>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</si>
  <si>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</si>
  <si>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</si>
  <si>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</si>
  <si>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</si>
  <si>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</si>
  <si>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</si>
  <si>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</si>
  <si>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</si>
  <si>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</si>
  <si>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</si>
  <si>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</si>
  <si>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</si>
  <si>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</si>
  <si>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</si>
  <si>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</si>
  <si>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</si>
  <si>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</si>
  <si>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</si>
  <si>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</si>
  <si>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</si>
  <si>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</si>
  <si>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</si>
  <si>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</si>
  <si>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</si>
  <si>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</si>
  <si>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</si>
  <si>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</si>
  <si>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</si>
  <si>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</si>
  <si>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</si>
  <si>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</si>
  <si>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</si>
  <si>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</si>
  <si>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</si>
  <si>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</si>
  <si>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</si>
  <si>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</si>
  <si>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</si>
  <si>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</si>
  <si>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</si>
  <si>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</si>
  <si>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</si>
  <si>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</si>
  <si>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</si>
  <si>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</si>
  <si>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</si>
  <si>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</si>
  <si>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</si>
  <si>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</si>
  <si>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</si>
  <si>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</si>
  <si>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</si>
  <si>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</si>
  <si>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</si>
  <si>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</si>
  <si>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</si>
  <si>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</si>
  <si>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</si>
  <si>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</si>
  <si>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</si>
  <si>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</si>
  <si>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</si>
  <si>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</si>
  <si>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</si>
  <si>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</si>
  <si>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</si>
  <si>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</si>
  <si>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</si>
  <si>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</si>
  <si>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</si>
  <si>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</si>
  <si>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</si>
  <si>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</si>
  <si>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</si>
  <si>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</si>
  <si>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</si>
  <si>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</si>
  <si>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</si>
  <si>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</si>
  <si>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</si>
  <si>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</si>
  <si>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</si>
  <si>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</si>
  <si>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</si>
  <si>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</si>
  <si>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</si>
  <si>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</si>
  <si>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</si>
  <si>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</si>
  <si>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</si>
  <si>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</si>
  <si>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</si>
  <si>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</si>
  <si>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</si>
  <si>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</si>
  <si>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</si>
  <si>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</si>
  <si>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</si>
  <si>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</si>
  <si>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</si>
  <si>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</si>
  <si>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</si>
  <si>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</si>
  <si>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</si>
  <si>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</si>
  <si>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</si>
  <si>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</si>
  <si>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</si>
  <si>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</si>
  <si>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</si>
  <si>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</si>
  <si>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</si>
  <si>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</si>
  <si>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</si>
  <si>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</si>
  <si>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</si>
  <si>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</si>
  <si>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</si>
  <si>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</si>
  <si>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</si>
  <si>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</si>
  <si>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</si>
  <si>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</si>
  <si>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</si>
  <si>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</si>
  <si>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</si>
  <si>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</si>
  <si>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</si>
  <si>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</si>
  <si>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</si>
  <si>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</si>
  <si>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</si>
  <si>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</si>
  <si>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</si>
  <si>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</si>
  <si>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</si>
  <si>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</si>
  <si>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</si>
  <si>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</si>
  <si>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</si>
  <si>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</si>
  <si>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</si>
  <si>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</si>
  <si>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</si>
  <si>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</si>
  <si>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</si>
  <si>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</si>
  <si>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</si>
  <si>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</si>
  <si>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</si>
  <si>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</si>
  <si>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</si>
  <si>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</si>
  <si>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</si>
  <si>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</si>
  <si>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</si>
  <si>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</si>
  <si>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</si>
  <si>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</si>
  <si>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</si>
  <si>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</si>
  <si>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</si>
  <si>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</si>
  <si>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</si>
  <si>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</si>
  <si>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</si>
  <si>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</si>
  <si>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</si>
  <si>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</si>
  <si>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</si>
  <si>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</si>
  <si>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</si>
  <si>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</si>
  <si>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</si>
  <si>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</si>
  <si>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</si>
  <si>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</si>
  <si>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</si>
  <si>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</si>
  <si>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</si>
  <si>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</si>
  <si>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</si>
  <si>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</si>
  <si>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</si>
  <si>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</si>
  <si>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</si>
  <si>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</si>
  <si>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</si>
  <si>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</si>
  <si>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</si>
  <si>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</si>
  <si>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</si>
  <si>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</si>
  <si>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</si>
  <si>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</si>
  <si>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</si>
  <si>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</si>
  <si>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</si>
  <si>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</si>
  <si>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</si>
  <si>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</si>
  <si>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</si>
  <si>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</si>
  <si>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</si>
  <si>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</si>
  <si>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</si>
  <si>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</si>
  <si>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</si>
  <si>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</si>
  <si>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</si>
  <si>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</si>
  <si>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</si>
  <si>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</si>
  <si>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</si>
  <si>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</si>
  <si>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</si>
  <si>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</si>
  <si>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</si>
  <si>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</si>
  <si>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</si>
  <si>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</si>
  <si>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</si>
  <si>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</si>
  <si>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</si>
  <si>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</si>
  <si>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</si>
  <si>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</si>
  <si>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</si>
  <si>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</si>
  <si>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</si>
  <si>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</si>
  <si>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</si>
  <si>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</si>
  <si>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</si>
  <si>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</si>
  <si>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</si>
  <si>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</si>
  <si>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</si>
  <si>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</si>
  <si>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</si>
  <si>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</si>
  <si>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</si>
  <si>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</si>
  <si>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</si>
  <si>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</si>
  <si>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</si>
  <si>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</si>
  <si>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</si>
  <si>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</si>
  <si>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</si>
  <si>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</si>
  <si>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</si>
  <si>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</si>
  <si>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</si>
  <si>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</si>
  <si>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</si>
  <si>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</si>
  <si>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</si>
  <si>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</si>
  <si>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</si>
  <si>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</si>
  <si>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</si>
  <si>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</si>
  <si>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</si>
  <si>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</si>
  <si>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</si>
  <si>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</si>
  <si>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</si>
  <si>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</si>
  <si>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</si>
  <si>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</si>
  <si>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</si>
  <si>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</si>
  <si>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</si>
  <si>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</si>
  <si>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</si>
  <si>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</si>
  <si>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</si>
  <si>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</si>
  <si>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</si>
  <si>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</si>
  <si>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</si>
  <si>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</si>
  <si>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</si>
  <si>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</si>
  <si>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</si>
  <si>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</si>
  <si>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</si>
  <si>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</si>
  <si>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</si>
  <si>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</si>
  <si>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</si>
  <si>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</si>
  <si>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</si>
  <si>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</si>
  <si>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</si>
  <si>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</si>
  <si>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</si>
  <si>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</si>
  <si>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</si>
  <si>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</si>
  <si>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</si>
  <si>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</si>
  <si>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</si>
  <si>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</si>
  <si>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</si>
  <si>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</si>
  <si>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</si>
  <si>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</si>
  <si>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</si>
  <si>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</si>
  <si>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</si>
  <si>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</si>
  <si>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</si>
  <si>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</si>
  <si>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</si>
  <si>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</si>
  <si>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</si>
  <si>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</si>
  <si>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</si>
  <si>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</si>
  <si>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</si>
  <si>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</si>
  <si>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</si>
  <si>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</si>
  <si>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</si>
  <si>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</si>
  <si>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</si>
  <si>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</si>
  <si>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</si>
  <si>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</si>
  <si>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</si>
  <si>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</si>
  <si>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</si>
  <si>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</si>
  <si>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</si>
  <si>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</si>
  <si>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</si>
  <si>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</si>
  <si>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</si>
  <si>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</si>
  <si>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</si>
  <si>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</si>
  <si>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</si>
  <si>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</si>
  <si>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</si>
  <si>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</si>
  <si>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</si>
  <si>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</si>
  <si>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</si>
  <si>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</si>
  <si>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</si>
  <si>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</si>
  <si>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</si>
  <si>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</si>
  <si>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</si>
  <si>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</si>
  <si>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</si>
  <si>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</si>
  <si>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</si>
  <si>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</si>
  <si>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</si>
  <si>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</si>
  <si>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</si>
  <si>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</si>
  <si>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</si>
  <si>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</si>
  <si>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</si>
  <si>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</si>
  <si>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</si>
  <si>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</si>
  <si>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</si>
  <si>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</si>
  <si>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</si>
  <si>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</si>
  <si>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</si>
  <si>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</si>
  <si>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</si>
  <si>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</si>
  <si>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</si>
  <si>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</si>
  <si>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</si>
  <si>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</si>
  <si>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</si>
  <si>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</si>
  <si>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</si>
  <si>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</si>
  <si>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</si>
  <si>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</si>
  <si>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</si>
  <si>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</si>
  <si>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</si>
  <si>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</si>
  <si>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</si>
  <si>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</si>
  <si>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</si>
  <si>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</si>
  <si>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</si>
  <si>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</si>
  <si>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</si>
  <si>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</si>
  <si>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</si>
  <si>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</si>
  <si>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</si>
  <si>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</si>
  <si>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</si>
  <si>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</si>
  <si>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</si>
  <si>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</si>
  <si>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</si>
  <si>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</si>
  <si>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</si>
  <si>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</si>
  <si>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</si>
  <si>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</si>
  <si>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</si>
  <si>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</si>
  <si>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</si>
  <si>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</si>
  <si>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</si>
  <si>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</si>
  <si>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</si>
  <si>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</si>
  <si>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</si>
  <si>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</si>
  <si>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</si>
  <si>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</si>
  <si>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</si>
  <si>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</si>
  <si>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</si>
  <si>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</si>
  <si>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</si>
  <si>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</si>
  <si>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</si>
  <si>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</si>
  <si>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</si>
  <si>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</si>
  <si>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</si>
  <si>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</si>
  <si>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</si>
  <si>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</si>
  <si>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</si>
  <si>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</si>
  <si>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</si>
  <si>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</si>
  <si>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</si>
  <si>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</si>
  <si>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</si>
  <si>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</si>
  <si>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</si>
  <si>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</si>
  <si>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</si>
  <si>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</si>
  <si>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</si>
  <si>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</si>
  <si>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</si>
  <si>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</si>
  <si>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</si>
  <si>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</si>
  <si>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</si>
  <si>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</si>
  <si>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</si>
  <si>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</si>
  <si>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</si>
  <si>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</si>
  <si>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</si>
  <si>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</si>
  <si>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</si>
  <si>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</si>
  <si>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</si>
  <si>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</si>
  <si>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</si>
  <si>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</si>
  <si>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</si>
  <si>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</si>
  <si>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</si>
  <si>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</si>
  <si>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</si>
  <si>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</si>
  <si>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</si>
  <si>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</si>
  <si>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</si>
  <si>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</si>
  <si>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</si>
  <si>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</si>
  <si>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</si>
  <si>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</si>
  <si>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</si>
  <si>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</si>
  <si>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</si>
  <si>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</si>
  <si>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</si>
  <si>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</si>
  <si>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</si>
  <si>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</si>
  <si>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</si>
  <si>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</si>
  <si>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</si>
  <si>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</si>
  <si>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</si>
  <si>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</si>
  <si>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</si>
  <si>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</si>
  <si>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</si>
  <si>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</si>
  <si>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</si>
  <si>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</si>
  <si>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</si>
  <si>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</si>
  <si>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</si>
  <si>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</si>
  <si>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</si>
  <si>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</si>
  <si>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</si>
  <si>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</si>
  <si>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</si>
  <si>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</si>
  <si>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</si>
  <si>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</si>
  <si>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</si>
  <si>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</si>
  <si>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</si>
  <si>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</si>
  <si>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</si>
  <si>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</si>
  <si>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</si>
  <si>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</si>
  <si>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</si>
  <si>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</si>
  <si>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</si>
  <si>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</si>
  <si>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</si>
  <si>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</si>
  <si>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</si>
  <si>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</si>
  <si>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</si>
  <si>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</si>
  <si>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</si>
  <si>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</si>
  <si>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</si>
  <si>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</si>
  <si>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</si>
  <si>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</si>
  <si>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</si>
  <si>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</si>
  <si>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</si>
  <si>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</si>
  <si>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</si>
  <si>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</si>
  <si>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</si>
  <si>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</si>
  <si>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</si>
  <si>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</si>
  <si>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</si>
  <si>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</si>
  <si>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</si>
  <si>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</si>
  <si>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</si>
  <si>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</si>
  <si>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</si>
  <si>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</si>
  <si>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</si>
  <si>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</si>
  <si>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</si>
  <si>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</si>
  <si>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</si>
  <si>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</si>
  <si>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</si>
  <si>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</si>
  <si>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</si>
  <si>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</si>
  <si>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</si>
  <si>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</si>
  <si>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</si>
  <si>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</si>
  <si>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</si>
  <si>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</si>
  <si>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</si>
  <si>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</si>
  <si>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</si>
  <si>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</si>
  <si>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</si>
  <si>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</si>
  <si>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</si>
  <si>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</si>
  <si>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</si>
  <si>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</si>
  <si>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</si>
  <si>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</si>
  <si>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</si>
  <si>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</si>
  <si>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</si>
  <si>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</si>
  <si>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</si>
  <si>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</si>
  <si>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</si>
  <si>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</si>
  <si>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</si>
  <si>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</si>
  <si>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</si>
  <si>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</si>
  <si>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</si>
  <si>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</si>
  <si>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</si>
  <si>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</si>
  <si>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</si>
  <si>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</si>
  <si>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</si>
  <si>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</si>
  <si>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</si>
  <si>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</si>
  <si>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</si>
  <si>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</si>
  <si>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</si>
  <si>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</si>
  <si>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</si>
  <si>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</si>
  <si>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</si>
  <si>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</si>
  <si>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</si>
  <si>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</si>
  <si>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</si>
  <si>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</si>
  <si>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</si>
  <si>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</si>
  <si>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</si>
  <si>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</si>
  <si>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</si>
  <si>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</si>
  <si>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</si>
  <si>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</si>
  <si>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</si>
  <si>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</si>
  <si>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</si>
  <si>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</si>
  <si>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</si>
  <si>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</si>
  <si>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</si>
  <si>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</si>
  <si>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</si>
  <si>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</si>
  <si>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</si>
  <si>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</si>
  <si>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</si>
  <si>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</si>
  <si>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</si>
  <si>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</si>
  <si>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</si>
  <si>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</si>
  <si>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</si>
  <si>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</si>
  <si>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</si>
  <si>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</si>
  <si>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</si>
  <si>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</si>
  <si>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</si>
  <si>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</si>
  <si>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</si>
  <si>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</si>
  <si>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</si>
  <si>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</si>
  <si>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</si>
  <si>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</si>
  <si>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</si>
  <si>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</si>
  <si>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</si>
  <si>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</si>
  <si>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</si>
  <si>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</si>
  <si>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</si>
  <si>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</si>
  <si>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</si>
  <si>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</si>
  <si>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</si>
  <si>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</si>
  <si>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</si>
  <si>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</si>
  <si>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</si>
  <si>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</si>
  <si>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</si>
  <si>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</si>
  <si>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</si>
  <si>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</si>
  <si>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</si>
  <si>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</si>
  <si>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</si>
  <si>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</si>
  <si>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</si>
  <si>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</si>
  <si>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</si>
  <si>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</si>
  <si>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</si>
  <si>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</si>
  <si>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</si>
  <si>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</si>
  <si>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</si>
  <si>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</si>
  <si>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</si>
  <si>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</si>
  <si>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</si>
  <si>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</si>
  <si>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</si>
  <si>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</si>
  <si>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</si>
  <si>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</si>
  <si>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</si>
  <si>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</si>
  <si>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</si>
  <si>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</si>
  <si>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</si>
  <si>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</si>
  <si>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</si>
  <si>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</si>
  <si>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</si>
  <si>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</si>
  <si>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</si>
  <si>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</si>
  <si>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</si>
  <si>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</si>
  <si>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</si>
  <si>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</si>
  <si>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</si>
  <si>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</si>
  <si>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</si>
  <si>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</si>
  <si>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</si>
  <si>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</si>
  <si>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</si>
  <si>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</si>
  <si>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</si>
  <si>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</si>
  <si>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</si>
  <si>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</si>
  <si>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</si>
  <si>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</si>
  <si>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</si>
  <si>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</si>
  <si>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</si>
  <si>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</si>
  <si>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</si>
  <si>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</si>
  <si>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</si>
  <si>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</si>
  <si>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</si>
  <si>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</si>
  <si>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</si>
  <si>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</si>
  <si>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</si>
  <si>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</si>
  <si>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</si>
  <si>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</si>
  <si>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</si>
  <si>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</si>
  <si>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</si>
  <si>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</si>
  <si>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</si>
  <si>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</si>
  <si>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</si>
  <si>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</si>
  <si>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</si>
  <si>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</si>
  <si>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</si>
  <si>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</si>
  <si>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</si>
  <si>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</si>
  <si>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</si>
  <si>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</si>
  <si>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</si>
  <si>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</si>
  <si>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</si>
  <si>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</si>
  <si>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</si>
  <si>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</si>
  <si>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</si>
  <si>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</si>
  <si>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</si>
  <si>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</si>
  <si>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</si>
  <si>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</si>
  <si>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</si>
  <si>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</si>
  <si>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</si>
  <si>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</si>
  <si>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</si>
  <si>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</si>
  <si>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</si>
  <si>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</si>
  <si>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</si>
  <si>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</si>
  <si>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</si>
  <si>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</si>
  <si>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</si>
  <si>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</si>
  <si>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</si>
  <si>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</si>
  <si>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</si>
  <si>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</si>
  <si>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</si>
  <si>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</si>
  <si>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</si>
  <si>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</si>
  <si>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</si>
  <si>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</si>
  <si>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</si>
  <si>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</si>
  <si>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</si>
  <si>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</si>
  <si>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</si>
  <si>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</si>
  <si>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</si>
  <si>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</si>
  <si>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</si>
  <si>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</si>
  <si>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</si>
  <si>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</si>
  <si>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</si>
  <si>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</si>
  <si>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</si>
  <si>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</si>
  <si>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</si>
  <si>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</si>
  <si>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</si>
  <si>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</si>
  <si>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</si>
  <si>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</si>
  <si>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</si>
  <si>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</si>
  <si>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</si>
  <si>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</si>
  <si>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</si>
  <si>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</si>
  <si>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</si>
  <si>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</si>
  <si>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</si>
  <si>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</si>
  <si>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</si>
  <si>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</si>
  <si>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</si>
  <si>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</si>
  <si>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</si>
  <si>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</si>
  <si>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</si>
  <si>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</si>
  <si>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</si>
  <si>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</si>
  <si>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</si>
  <si>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</si>
  <si>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</si>
  <si>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</si>
  <si>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</si>
  <si>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</si>
  <si>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</si>
  <si>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</si>
  <si>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</si>
  <si>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</si>
  <si>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</si>
  <si>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</si>
  <si>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</si>
  <si>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</si>
  <si>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</si>
  <si>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</si>
  <si>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</si>
  <si>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</si>
  <si>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</si>
  <si>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</si>
  <si>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</si>
  <si>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</si>
  <si>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</si>
  <si>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</si>
  <si>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</si>
  <si>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</si>
  <si>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</si>
  <si>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</si>
  <si>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</si>
  <si>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</si>
  <si>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</si>
  <si>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</si>
  <si>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</si>
  <si>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</si>
  <si>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</si>
  <si>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</si>
  <si>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</si>
  <si>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</si>
  <si>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</si>
  <si>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</si>
  <si>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</si>
  <si>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</si>
  <si>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</si>
  <si>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</si>
  <si>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</si>
  <si>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</si>
  <si>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</si>
  <si>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</si>
  <si>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</si>
  <si>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</si>
  <si>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</si>
  <si>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</si>
  <si>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</si>
  <si>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</si>
  <si>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</si>
  <si>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</si>
  <si>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</si>
  <si>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</si>
  <si>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</si>
  <si>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</si>
  <si>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</si>
  <si>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</si>
  <si>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</si>
  <si>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</si>
  <si>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</si>
  <si>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</si>
  <si>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</si>
  <si>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</si>
  <si>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</si>
  <si>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</si>
  <si>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</si>
  <si>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</si>
  <si>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</si>
  <si>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</si>
  <si>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</si>
  <si>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</si>
  <si>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</si>
  <si>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</si>
  <si>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</si>
  <si>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</si>
  <si>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</si>
  <si>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</si>
  <si>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</si>
  <si>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</si>
  <si>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</si>
  <si>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</si>
  <si>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</si>
  <si>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</si>
  <si>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</si>
  <si>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</si>
  <si>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</si>
  <si>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</si>
  <si>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</si>
  <si>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</si>
  <si>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</si>
  <si>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</si>
  <si>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</si>
  <si>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</si>
  <si>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</si>
  <si>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</si>
  <si>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</si>
  <si>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</si>
  <si>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</si>
  <si>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</si>
  <si>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</si>
  <si>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</si>
  <si>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</si>
  <si>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</si>
  <si>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</si>
  <si>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</si>
  <si>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</si>
  <si>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</si>
  <si>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</si>
  <si>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</si>
  <si>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</si>
  <si>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</si>
  <si>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</si>
  <si>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</si>
  <si>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</si>
  <si>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</si>
  <si>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</si>
  <si>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</si>
  <si>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</si>
  <si>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</si>
  <si>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</si>
  <si>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</si>
  <si>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</si>
  <si>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</si>
  <si>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</si>
  <si>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</si>
  <si>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</si>
  <si>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</si>
  <si>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</si>
  <si>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</si>
  <si>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</si>
  <si>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</si>
  <si>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</si>
  <si>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</si>
  <si>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</si>
  <si>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</si>
  <si>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</si>
  <si>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</si>
  <si>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</si>
  <si>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</si>
  <si>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</si>
  <si>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</si>
  <si>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</si>
  <si>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</si>
  <si>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</si>
  <si>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</si>
  <si>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</si>
  <si>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</si>
  <si>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</si>
  <si>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</si>
  <si>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</si>
  <si>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</si>
  <si>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</si>
  <si>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</si>
  <si>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</si>
  <si>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</si>
  <si>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</si>
  <si>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</si>
  <si>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</si>
  <si>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</si>
  <si>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</si>
  <si>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</si>
  <si>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</si>
  <si>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</si>
  <si>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</si>
  <si>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</si>
  <si>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</si>
  <si>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</si>
  <si>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</si>
  <si>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</si>
  <si>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</si>
  <si>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</si>
  <si>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</si>
  <si>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</si>
  <si>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</si>
  <si>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</si>
  <si>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</si>
  <si>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</si>
  <si>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</si>
  <si>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</si>
  <si>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</si>
  <si>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</si>
  <si>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</si>
  <si>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</si>
  <si>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</si>
  <si>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</si>
  <si>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</si>
  <si>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</si>
  <si>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</si>
  <si>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</si>
  <si>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</si>
  <si>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</si>
  <si>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</si>
  <si>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</si>
  <si>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</si>
  <si>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</si>
  <si>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</si>
  <si>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</si>
  <si>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</si>
  <si>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</si>
  <si>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</si>
  <si>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</si>
  <si>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</si>
  <si>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</si>
  <si>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</si>
  <si>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</si>
  <si>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</si>
  <si>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</si>
  <si>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</si>
  <si>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</si>
  <si>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</si>
  <si>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</si>
  <si>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</si>
  <si>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</si>
  <si>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</si>
  <si>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</si>
  <si>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</si>
  <si>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</si>
  <si>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</si>
  <si>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</si>
  <si>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</si>
  <si>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</si>
  <si>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</si>
  <si>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</si>
  <si>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</si>
  <si>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</si>
  <si>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</si>
  <si>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</si>
  <si>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</si>
  <si>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</si>
  <si>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</si>
  <si>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</si>
  <si>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</si>
  <si>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</si>
  <si>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</si>
  <si>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</si>
  <si>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</si>
  <si>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</si>
  <si>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</si>
  <si>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</si>
  <si>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</si>
  <si>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</si>
  <si>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</si>
  <si>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</si>
  <si>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</si>
  <si>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</si>
  <si>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</si>
  <si>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</si>
  <si>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</si>
  <si>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</si>
  <si>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</si>
  <si>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</si>
  <si>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</si>
  <si>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</si>
  <si>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</si>
  <si>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</si>
  <si>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</si>
  <si>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</si>
  <si>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</si>
  <si>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</si>
  <si>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</si>
  <si>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</si>
  <si>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</si>
  <si>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</si>
  <si>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</si>
  <si>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</si>
  <si>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</si>
  <si>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</si>
  <si>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</si>
  <si>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</si>
  <si>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</si>
  <si>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</si>
  <si>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</si>
  <si>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</si>
  <si>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</si>
  <si>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</si>
  <si>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</si>
  <si>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</si>
  <si>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</si>
  <si>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</si>
  <si>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</si>
  <si>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</si>
  <si>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</si>
  <si>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</si>
  <si>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</si>
  <si>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</si>
  <si>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</si>
  <si>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</si>
  <si>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</si>
  <si>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</si>
  <si>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</si>
  <si>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</si>
  <si>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</si>
  <si>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</si>
  <si>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</si>
  <si>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</si>
  <si>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</si>
  <si>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</si>
  <si>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</si>
  <si>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</si>
  <si>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</si>
  <si>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</si>
  <si>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</si>
  <si>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</si>
  <si>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</si>
  <si>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</si>
  <si>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</si>
  <si>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</si>
  <si>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</si>
  <si>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</si>
  <si>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</si>
  <si>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</si>
  <si>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</si>
  <si>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</si>
  <si>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</si>
  <si>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</si>
  <si>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</si>
  <si>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</si>
  <si>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</si>
  <si>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</si>
  <si>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</si>
  <si>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</si>
  <si>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</si>
  <si>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</si>
  <si>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</si>
  <si>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</si>
  <si>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</si>
  <si>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</si>
  <si>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</si>
  <si>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</si>
  <si>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</si>
  <si>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</si>
  <si>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</si>
  <si>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</si>
  <si>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</si>
  <si>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</si>
  <si>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</si>
  <si>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</si>
  <si>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</si>
  <si>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</si>
  <si>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</si>
  <si>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</si>
  <si>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</si>
  <si>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</si>
  <si>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</si>
  <si>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</si>
  <si>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</si>
  <si>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</si>
  <si>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</si>
  <si>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</si>
  <si>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</si>
  <si>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</si>
  <si>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</si>
  <si>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</si>
  <si>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</si>
  <si>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</si>
  <si>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</si>
  <si>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</si>
  <si>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</si>
  <si>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</si>
  <si>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</si>
  <si>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</si>
  <si>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</si>
  <si>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</si>
  <si>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</si>
  <si>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</si>
  <si>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</si>
  <si>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</si>
  <si>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</si>
  <si>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</si>
  <si>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</si>
  <si>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</si>
  <si>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</si>
  <si>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</si>
  <si>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</si>
  <si>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</si>
  <si>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</si>
  <si>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</si>
  <si>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</si>
  <si>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</si>
  <si>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</si>
  <si>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</si>
  <si>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</si>
  <si>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</si>
  <si>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</si>
  <si>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</si>
  <si>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</si>
  <si>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</si>
  <si>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</si>
  <si>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</si>
  <si>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</si>
  <si>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</si>
  <si>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</si>
  <si>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</si>
  <si>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</si>
  <si>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</si>
  <si>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</si>
  <si>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</si>
  <si>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</si>
  <si>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</si>
  <si>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</si>
  <si>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</si>
  <si>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</si>
  <si>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</si>
  <si>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</si>
  <si>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</si>
  <si>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</si>
  <si>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</si>
  <si>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</si>
  <si>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</si>
  <si>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</si>
  <si>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</si>
  <si>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</si>
  <si>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</si>
  <si>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</si>
  <si>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</si>
  <si>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</si>
  <si>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</si>
  <si>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</si>
  <si>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</si>
  <si>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</si>
  <si>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</si>
  <si>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</si>
  <si>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</si>
  <si>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</si>
  <si>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</si>
  <si>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</si>
  <si>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</si>
  <si>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</si>
  <si>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</si>
  <si>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</si>
  <si>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</si>
  <si>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</si>
  <si>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</si>
  <si>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</si>
  <si>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</si>
  <si>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</si>
  <si>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</si>
  <si>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</si>
  <si>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</si>
  <si>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</si>
  <si>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</si>
  <si>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</si>
  <si>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</si>
  <si>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</si>
  <si>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</si>
  <si>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</si>
  <si>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</si>
  <si>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</si>
  <si>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</si>
  <si>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</si>
  <si>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</si>
  <si>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</si>
  <si>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</si>
  <si>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</si>
  <si>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</si>
  <si>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</si>
  <si>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</si>
  <si>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</si>
  <si>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</si>
  <si>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</si>
  <si>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</si>
  <si>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</si>
  <si>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</si>
  <si>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</si>
  <si>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</si>
  <si>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</si>
  <si>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</si>
  <si>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</si>
  <si>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</si>
  <si>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</si>
  <si>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</si>
  <si>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</si>
  <si>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</si>
  <si>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</si>
  <si>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</si>
  <si>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</si>
  <si>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</si>
  <si>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</si>
  <si>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</si>
  <si>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</si>
  <si>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</si>
  <si>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</si>
  <si>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</si>
  <si>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</si>
  <si>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</si>
  <si>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</si>
  <si>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</si>
  <si>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</si>
  <si>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</si>
  <si>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</si>
  <si>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</si>
  <si>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</si>
  <si>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</si>
  <si>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</si>
  <si>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</si>
  <si>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</si>
  <si>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</si>
  <si>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</si>
  <si>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</si>
  <si>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</si>
  <si>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</si>
  <si>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</si>
  <si>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</si>
  <si>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</si>
  <si>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</si>
  <si>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</si>
  <si>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</si>
  <si>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</si>
  <si>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</si>
  <si>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</si>
  <si>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</si>
  <si>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</si>
  <si>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</si>
  <si>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</si>
  <si>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</si>
  <si>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</si>
  <si>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</si>
  <si>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</si>
  <si>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</si>
  <si>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</si>
  <si>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</si>
  <si>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</si>
  <si>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</si>
  <si>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</si>
  <si>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</si>
  <si>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</si>
  <si>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</si>
  <si>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</si>
  <si>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</si>
  <si>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</si>
  <si>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</si>
  <si>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</si>
  <si>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</si>
  <si>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</si>
  <si>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</si>
  <si>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</si>
  <si>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</si>
  <si>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</si>
  <si>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</si>
  <si>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</si>
  <si>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</si>
  <si>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</si>
  <si>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</si>
  <si>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</si>
  <si>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</si>
  <si>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</si>
  <si>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</si>
  <si>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</si>
  <si>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</si>
  <si>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</si>
  <si>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</si>
  <si>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</si>
  <si>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</si>
  <si>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</si>
  <si>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</si>
  <si>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</si>
  <si>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</si>
  <si>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</si>
  <si>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</si>
  <si>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</si>
  <si>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</si>
  <si>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</si>
  <si>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</si>
  <si>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</si>
  <si>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</si>
  <si>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</si>
  <si>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</si>
  <si>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</si>
  <si>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</si>
  <si>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</si>
  <si>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</si>
  <si>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</si>
  <si>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</si>
  <si>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</si>
  <si>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</si>
  <si>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</si>
  <si>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</si>
  <si>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</si>
  <si>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</si>
  <si>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</si>
  <si>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</si>
  <si>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</si>
  <si>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</si>
  <si>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</si>
  <si>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</si>
  <si>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</si>
  <si>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</si>
  <si>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</si>
  <si>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</si>
  <si>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</si>
  <si>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</si>
  <si>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</si>
  <si>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</si>
  <si>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</si>
  <si>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</si>
  <si>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</si>
  <si>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</si>
  <si>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</si>
  <si>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</si>
  <si>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</si>
  <si>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</si>
  <si>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</si>
  <si>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</si>
  <si>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</si>
  <si>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</si>
  <si>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</si>
  <si>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</si>
  <si>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</si>
  <si>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</si>
  <si>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</si>
  <si>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</si>
  <si>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</si>
  <si>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</si>
  <si>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</si>
  <si>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</si>
  <si>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</si>
  <si>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</si>
  <si>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</si>
  <si>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</si>
  <si>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</si>
  <si>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</si>
  <si>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</si>
  <si>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</si>
  <si>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</si>
  <si>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</si>
  <si>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</si>
  <si>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</si>
  <si>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</si>
  <si>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</si>
  <si>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</si>
  <si>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</si>
  <si>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</si>
  <si>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</si>
  <si>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</si>
  <si>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</si>
  <si>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</si>
  <si>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</si>
  <si>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</si>
  <si>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</si>
  <si>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</si>
  <si>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</si>
  <si>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</si>
  <si>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</si>
  <si>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</si>
  <si>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</si>
  <si>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</si>
  <si>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</si>
  <si>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</si>
  <si>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</si>
  <si>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</si>
  <si>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</si>
  <si>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</si>
  <si>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</si>
  <si>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</si>
  <si>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</si>
  <si>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</si>
  <si>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</si>
  <si>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</si>
  <si>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</si>
  <si>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</si>
  <si>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</si>
  <si>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</si>
  <si>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</si>
  <si>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</si>
  <si>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</si>
  <si>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</si>
  <si>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</si>
  <si>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</si>
  <si>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</si>
  <si>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</si>
  <si>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</si>
  <si>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</si>
  <si>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</si>
  <si>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</si>
  <si>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</si>
  <si>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</si>
  <si>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</si>
  <si>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</si>
  <si>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</si>
  <si>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</si>
  <si>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</si>
  <si>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</si>
  <si>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</si>
  <si>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</si>
  <si>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</si>
  <si>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</si>
  <si>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</si>
  <si>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</si>
  <si>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</si>
  <si>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</si>
  <si>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</si>
  <si>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</si>
  <si>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</si>
  <si>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</si>
  <si>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</si>
  <si>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</si>
  <si>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</si>
  <si>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</si>
  <si>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</si>
  <si>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</si>
  <si>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</si>
  <si>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</si>
  <si>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</si>
  <si>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</si>
  <si>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</si>
  <si>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</si>
  <si>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</si>
  <si>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</si>
  <si>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</si>
  <si>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</si>
  <si>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</si>
  <si>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</si>
  <si>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</si>
  <si>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</si>
  <si>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</si>
  <si>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</si>
  <si>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</si>
  <si>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</si>
  <si>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</si>
  <si>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</si>
  <si>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</si>
  <si>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</si>
  <si>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</si>
  <si>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</si>
  <si>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</si>
  <si>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</si>
  <si>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</si>
  <si>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</si>
  <si>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</si>
  <si>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</si>
  <si>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</si>
  <si>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</si>
  <si>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</si>
  <si>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</si>
  <si>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</si>
  <si>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</si>
  <si>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</si>
  <si>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</si>
  <si>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</si>
  <si>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</si>
  <si>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</si>
  <si>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</si>
  <si>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</si>
  <si>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</si>
  <si>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</si>
  <si>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</si>
  <si>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</si>
  <si>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</si>
  <si>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</si>
  <si>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</si>
  <si>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</si>
  <si>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</si>
  <si>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</si>
  <si>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</si>
  <si>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</si>
  <si>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</si>
  <si>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</si>
  <si>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</si>
  <si>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</si>
  <si>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</si>
  <si>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</si>
  <si>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</si>
  <si>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</si>
  <si>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</si>
  <si>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</si>
  <si>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</si>
  <si>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</si>
  <si>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</si>
  <si>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</si>
  <si>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</si>
  <si>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</si>
  <si>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</si>
  <si>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</si>
  <si>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</si>
  <si>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</si>
  <si>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</si>
  <si>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</si>
  <si>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</si>
  <si>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</si>
  <si>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</si>
  <si>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</si>
  <si>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</si>
  <si>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</si>
  <si>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</si>
  <si>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</si>
  <si>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</si>
  <si>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</si>
  <si>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</si>
  <si>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</si>
  <si>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</si>
  <si>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</si>
  <si>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</si>
  <si>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</si>
  <si>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</si>
  <si>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</si>
  <si>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</si>
  <si>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</si>
  <si>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</si>
  <si>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</si>
  <si>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</si>
  <si>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</si>
  <si>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</si>
  <si>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</si>
  <si>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</si>
  <si>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</si>
  <si>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</si>
  <si>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</si>
  <si>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</si>
  <si>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</si>
  <si>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</si>
  <si>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</si>
  <si>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</si>
  <si>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</si>
  <si>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</si>
  <si>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</si>
  <si>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</si>
  <si>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</si>
  <si>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</si>
  <si>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</si>
  <si>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</si>
  <si>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</si>
  <si>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</si>
  <si>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</si>
  <si>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</si>
  <si>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</si>
  <si>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</si>
  <si>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</si>
  <si>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</si>
  <si>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</si>
  <si>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</si>
  <si>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</si>
  <si>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</si>
  <si>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</si>
  <si>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</si>
  <si>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</si>
  <si>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</si>
  <si>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</si>
  <si>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</si>
  <si>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</si>
  <si>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</si>
  <si>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</si>
  <si>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</si>
  <si>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</si>
  <si>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</si>
  <si>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</si>
  <si>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</si>
  <si>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</si>
  <si>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</si>
  <si>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</si>
  <si>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</si>
  <si>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</si>
  <si>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</si>
  <si>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</si>
  <si>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</si>
  <si>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</si>
  <si>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</si>
  <si>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</si>
  <si>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</si>
  <si>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</si>
  <si>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</si>
  <si>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</si>
  <si>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</si>
  <si>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</si>
  <si>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</si>
  <si>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</si>
  <si>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</si>
  <si>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</si>
  <si>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</si>
  <si>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</si>
  <si>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</si>
  <si>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</si>
  <si>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</si>
  <si>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</si>
  <si>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</si>
  <si>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</si>
  <si>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</si>
  <si>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</si>
  <si>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</si>
  <si>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</si>
  <si>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</si>
  <si>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</si>
  <si>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</si>
  <si>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</si>
  <si>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</si>
  <si>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</si>
  <si>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</si>
  <si>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</si>
  <si>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</si>
  <si>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</si>
  <si>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</si>
  <si>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</si>
  <si>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</si>
  <si>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</si>
  <si>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</si>
  <si>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</si>
  <si>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</si>
  <si>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</si>
  <si>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</si>
  <si>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</si>
  <si>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</si>
  <si>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</si>
  <si>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</si>
  <si>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</si>
  <si>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</si>
  <si>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</si>
  <si>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</si>
  <si>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</si>
  <si>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</si>
  <si>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</si>
  <si>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</si>
  <si>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</si>
  <si>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</si>
  <si>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</si>
  <si>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</si>
  <si>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</si>
  <si>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</si>
  <si>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</si>
  <si>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</si>
  <si>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</si>
  <si>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</si>
  <si>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</si>
  <si>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</si>
  <si>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</si>
  <si>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</si>
  <si>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</si>
  <si>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</si>
  <si>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</si>
  <si>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</si>
  <si>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</si>
  <si>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</si>
  <si>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</si>
  <si>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</si>
  <si>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</si>
  <si>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</si>
  <si>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</si>
  <si>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</si>
  <si>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</si>
  <si>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</si>
  <si>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</si>
  <si>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</si>
  <si>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</si>
  <si>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</si>
  <si>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</si>
  <si>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</si>
  <si>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</si>
  <si>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</si>
  <si>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</si>
  <si>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</si>
  <si>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</si>
  <si>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</si>
  <si>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</si>
  <si>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</si>
  <si>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</si>
  <si>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</si>
  <si>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</si>
  <si>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</si>
  <si>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</si>
  <si>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</si>
  <si>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</si>
  <si>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</si>
  <si>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</si>
  <si>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</si>
  <si>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</si>
  <si>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</si>
  <si>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</si>
  <si>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</si>
  <si>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</si>
  <si>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</si>
  <si>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</si>
  <si>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</si>
  <si>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</si>
  <si>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</si>
  <si>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</si>
  <si>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</si>
  <si>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</si>
  <si>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</si>
  <si>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</si>
  <si>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</si>
  <si>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</si>
  <si>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</si>
  <si>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</si>
  <si>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</si>
  <si>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</si>
  <si>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</si>
  <si>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</si>
  <si>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</si>
  <si>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</si>
  <si>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</si>
  <si>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</si>
  <si>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</si>
  <si>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</si>
  <si>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</si>
  <si>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</si>
  <si>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</si>
  <si>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</si>
  <si>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</si>
  <si>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</si>
  <si>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</si>
  <si>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</si>
  <si>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</si>
  <si>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</si>
  <si>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</si>
  <si>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</si>
  <si>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</si>
  <si>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</si>
  <si>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</si>
  <si>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</si>
  <si>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</si>
  <si>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</si>
  <si>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</si>
  <si>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</si>
  <si>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</si>
  <si>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</si>
  <si>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</si>
  <si>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</si>
  <si>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</si>
  <si>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</si>
  <si>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</si>
  <si>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</si>
  <si>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</si>
  <si>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</si>
  <si>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</si>
  <si>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</si>
  <si>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</si>
  <si>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</si>
  <si>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</si>
  <si>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</si>
  <si>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</si>
  <si>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</si>
  <si>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</si>
  <si>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</si>
  <si>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</si>
  <si>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</si>
  <si>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</si>
  <si>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</si>
  <si>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</si>
  <si>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</si>
  <si>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</si>
  <si>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</si>
  <si>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</si>
  <si>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</si>
  <si>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</si>
  <si>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</si>
  <si>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</si>
  <si>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</si>
  <si>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</si>
  <si>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</si>
  <si>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</si>
  <si>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</si>
  <si>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</si>
  <si>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</si>
  <si>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</si>
  <si>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</si>
  <si>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</si>
  <si>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</si>
  <si>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</si>
  <si>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</si>
  <si>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</si>
  <si>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</si>
  <si>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</si>
  <si>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</si>
  <si>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</si>
  <si>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</si>
  <si>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</si>
  <si>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</si>
  <si>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</si>
  <si>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</si>
  <si>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</si>
  <si>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</si>
  <si>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</si>
  <si>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</si>
  <si>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</si>
  <si>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</si>
  <si>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</si>
  <si>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</si>
  <si>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</si>
  <si>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</si>
  <si>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</si>
  <si>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</si>
  <si>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</si>
  <si>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</si>
  <si>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</si>
  <si>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</si>
  <si>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</si>
  <si>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</si>
  <si>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</si>
  <si>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</si>
  <si>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</si>
  <si>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</si>
  <si>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</si>
  <si>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</si>
  <si>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</si>
  <si>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</si>
  <si>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</si>
  <si>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</si>
  <si>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</si>
  <si>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</si>
  <si>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</si>
  <si>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</si>
  <si>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</si>
  <si>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</si>
  <si>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</si>
  <si>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</si>
  <si>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</si>
  <si>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</si>
  <si>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</si>
  <si>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</si>
  <si>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</si>
  <si>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</si>
  <si>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</si>
  <si>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</si>
  <si>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</si>
  <si>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</si>
  <si>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</si>
  <si>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</si>
  <si>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</si>
  <si>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</si>
  <si>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</si>
  <si>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</si>
  <si>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</si>
  <si>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</si>
  <si>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</si>
  <si>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</si>
  <si>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</si>
  <si>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</si>
  <si>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</si>
  <si>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</si>
  <si>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</si>
  <si>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</si>
  <si>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</si>
  <si>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</si>
  <si>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</si>
  <si>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</si>
  <si>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</si>
  <si>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</si>
  <si>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</si>
  <si>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</si>
  <si>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</si>
  <si>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</si>
  <si>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</si>
  <si>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</si>
  <si>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</si>
  <si>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</si>
  <si>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</si>
  <si>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</si>
  <si>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</si>
  <si>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</si>
  <si>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</si>
  <si>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</si>
  <si>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</si>
  <si>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</si>
  <si>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</si>
  <si>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</si>
  <si>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</si>
  <si>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</si>
  <si>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</si>
  <si>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</si>
  <si>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</si>
  <si>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</si>
  <si>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</si>
  <si>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</si>
  <si>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</si>
  <si>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</si>
  <si>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</si>
  <si>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</si>
  <si>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</si>
  <si>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</si>
  <si>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</si>
  <si>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</si>
  <si>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</si>
  <si>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</si>
  <si>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</si>
  <si>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</si>
  <si>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</si>
  <si>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</si>
  <si>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</si>
  <si>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</si>
  <si>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</si>
  <si>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</si>
  <si>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</si>
  <si>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</si>
  <si>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</si>
  <si>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</si>
  <si>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</si>
  <si>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</si>
  <si>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</si>
  <si>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</si>
  <si>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</si>
  <si>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</si>
  <si>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</si>
  <si>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</si>
  <si>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</si>
  <si>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</si>
  <si>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</si>
  <si>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</si>
  <si>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</si>
  <si>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</si>
  <si>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</si>
  <si>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</si>
  <si>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</si>
  <si>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</si>
  <si>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</si>
  <si>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</si>
  <si>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</si>
  <si>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</si>
  <si>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</si>
  <si>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</si>
  <si>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</si>
  <si>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</si>
  <si>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</si>
  <si>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</si>
  <si>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</si>
  <si>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</si>
  <si>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</si>
  <si>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</si>
  <si>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</si>
  <si>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</si>
  <si>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</si>
  <si>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</si>
  <si>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</si>
  <si>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</si>
  <si>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</si>
  <si>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</si>
  <si>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</si>
  <si>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</si>
  <si>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</si>
  <si>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</si>
  <si>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</si>
  <si>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</si>
  <si>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</si>
  <si>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</si>
  <si>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</si>
  <si>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</si>
  <si>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</si>
  <si>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</si>
  <si>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</si>
  <si>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</si>
  <si>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</si>
  <si>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</si>
  <si>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</si>
  <si>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</si>
  <si>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</si>
  <si>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</si>
  <si>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</si>
  <si>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</si>
  <si>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</si>
  <si>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</si>
  <si>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</si>
  <si>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</si>
  <si>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</si>
  <si>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</si>
  <si>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</si>
  <si>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</si>
  <si>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</si>
  <si>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</si>
  <si>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</si>
  <si>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</si>
  <si>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</si>
  <si>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</si>
  <si>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</si>
  <si>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</si>
  <si>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</si>
  <si>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</si>
  <si>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</si>
  <si>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</si>
  <si>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</si>
  <si>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</si>
  <si>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</si>
  <si>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</si>
  <si>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</si>
  <si>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</si>
  <si>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</si>
  <si>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</si>
  <si>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</si>
  <si>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</si>
  <si>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</si>
  <si>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</si>
  <si>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</si>
  <si>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</si>
  <si>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</si>
  <si>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</si>
  <si>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</si>
  <si>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</si>
  <si>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</si>
  <si>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</si>
  <si>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</si>
  <si>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</si>
  <si>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</si>
  <si>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</si>
  <si>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</si>
  <si>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</si>
  <si>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</si>
  <si>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</si>
  <si>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</si>
  <si>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</si>
  <si>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</si>
  <si>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</si>
  <si>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</si>
  <si>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</si>
  <si>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</si>
  <si>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</si>
  <si>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</si>
  <si>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</si>
  <si>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</si>
  <si>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</si>
  <si>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</si>
  <si>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</si>
  <si>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</si>
  <si>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</si>
  <si>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</si>
  <si>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</si>
  <si>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</si>
  <si>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</si>
  <si>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</si>
  <si>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</si>
  <si>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</si>
  <si>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</si>
  <si>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</si>
  <si>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</si>
  <si>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</si>
  <si>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</si>
  <si>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</si>
  <si>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</si>
  <si>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</si>
  <si>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</si>
  <si>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</si>
  <si>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</si>
  <si>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</si>
  <si>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</si>
  <si>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</si>
  <si>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</si>
  <si>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</si>
  <si>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</si>
  <si>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</si>
  <si>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</si>
  <si>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</si>
  <si>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</si>
  <si>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</si>
  <si>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</si>
  <si>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</si>
  <si>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</si>
  <si>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</si>
  <si>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</si>
  <si>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</si>
  <si>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</si>
  <si>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</si>
  <si>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</si>
  <si>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</si>
  <si>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</si>
  <si>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</si>
  <si>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</si>
  <si>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</si>
  <si>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</si>
  <si>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</si>
  <si>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</si>
  <si>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</si>
  <si>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</si>
  <si>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</si>
  <si>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</si>
  <si>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</si>
  <si>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</si>
  <si>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</si>
  <si>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</si>
  <si>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</si>
  <si>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</si>
  <si>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</si>
  <si>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</si>
  <si>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</si>
  <si>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</si>
  <si>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</si>
  <si>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</si>
  <si>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</si>
  <si>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</si>
  <si>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</si>
  <si>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</si>
  <si>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</si>
  <si>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</si>
  <si>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</si>
  <si>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</si>
  <si>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</si>
  <si>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</si>
  <si>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</si>
  <si>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</si>
  <si>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</si>
  <si>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</si>
  <si>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</si>
  <si>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</si>
  <si>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</si>
  <si>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</si>
  <si>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</si>
  <si>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</si>
  <si>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</si>
  <si>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</si>
  <si>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</si>
  <si>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</si>
  <si>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</si>
  <si>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</si>
  <si>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</si>
  <si>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</si>
  <si>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</si>
  <si>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</si>
  <si>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</si>
  <si>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</si>
  <si>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</si>
  <si>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</si>
  <si>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</si>
  <si>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</si>
  <si>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</si>
  <si>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</si>
  <si>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</si>
  <si>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</si>
  <si>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</si>
  <si>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</si>
  <si>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</si>
  <si>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</si>
  <si>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</si>
  <si>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</si>
  <si>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</si>
  <si>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</si>
  <si>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</si>
  <si>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</si>
  <si>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</si>
  <si>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</si>
  <si>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</si>
  <si>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</si>
  <si>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</si>
  <si>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</si>
  <si>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</si>
  <si>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</si>
  <si>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</si>
  <si>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</si>
  <si>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</si>
  <si>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</si>
  <si>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</si>
  <si>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</si>
  <si>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</si>
  <si>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</si>
  <si>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</si>
  <si>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</si>
  <si>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</si>
  <si>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</si>
  <si>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</si>
  <si>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</si>
  <si>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</si>
  <si>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</si>
  <si>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</si>
  <si>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</si>
  <si>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</si>
  <si>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</si>
  <si>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</si>
  <si>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</si>
  <si>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</si>
  <si>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</si>
  <si>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</si>
  <si>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</si>
  <si>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</si>
  <si>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</si>
  <si>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</si>
  <si>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</si>
  <si>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</si>
  <si>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</si>
  <si>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</si>
  <si>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</si>
  <si>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</si>
  <si>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</si>
  <si>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</si>
  <si>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</si>
  <si>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</si>
  <si>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</si>
  <si>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</si>
  <si>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</si>
  <si>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</si>
  <si>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</si>
  <si>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</si>
  <si>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</si>
  <si>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</si>
  <si>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</si>
  <si>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</si>
  <si>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</si>
  <si>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</si>
  <si>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</si>
  <si>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</si>
  <si>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</si>
  <si>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</si>
  <si>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</si>
  <si>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</si>
  <si>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</si>
  <si>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</si>
  <si>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</si>
  <si>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</si>
  <si>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</si>
  <si>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</si>
  <si>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</si>
  <si>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</si>
  <si>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</si>
  <si>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</si>
  <si>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</si>
  <si>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</si>
  <si>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</si>
  <si>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</si>
  <si>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</si>
  <si>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</si>
  <si>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</si>
  <si>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</si>
  <si>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</si>
  <si>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</si>
  <si>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</si>
  <si>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</si>
  <si>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</si>
  <si>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</si>
  <si>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</si>
  <si>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</si>
  <si>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</si>
  <si>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</si>
  <si>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</si>
  <si>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</si>
  <si>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</si>
  <si>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</si>
  <si>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</si>
  <si>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</si>
  <si>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</si>
  <si>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</si>
  <si>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</si>
  <si>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</si>
  <si>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</si>
  <si>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</si>
  <si>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</si>
  <si>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</si>
  <si>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</si>
  <si>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</si>
  <si>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</si>
  <si>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</si>
  <si>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</si>
  <si>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</si>
  <si>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</si>
  <si>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</si>
  <si>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</si>
  <si>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</si>
  <si>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</si>
  <si>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</si>
  <si>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</si>
  <si>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</si>
  <si>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</si>
  <si>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</si>
  <si>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</si>
  <si>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</si>
  <si>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</si>
  <si>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</si>
  <si>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</si>
  <si>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</si>
  <si>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</si>
  <si>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</si>
  <si>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</si>
  <si>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</si>
  <si>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</si>
  <si>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</si>
  <si>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</si>
  <si>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</si>
  <si>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</si>
  <si>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</si>
  <si>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</si>
  <si>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</si>
  <si>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</si>
  <si>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</si>
  <si>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</si>
  <si>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</si>
  <si>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</si>
  <si>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</si>
  <si>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</si>
  <si>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</si>
  <si>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</si>
  <si>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</si>
  <si>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</si>
  <si>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</si>
  <si>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</si>
  <si>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</si>
  <si>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</si>
  <si>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</si>
  <si>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</si>
  <si>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</si>
  <si>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</si>
  <si>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</si>
  <si>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</si>
  <si>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</si>
  <si>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</si>
  <si>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</si>
  <si>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</si>
  <si>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</si>
  <si>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</si>
  <si>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</si>
  <si>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</si>
  <si>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</si>
  <si>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</si>
  <si>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</si>
  <si>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</si>
  <si>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</si>
  <si>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</si>
  <si>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</si>
  <si>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</si>
  <si>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</si>
  <si>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</si>
  <si>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</si>
  <si>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</si>
  <si>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</si>
  <si>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</si>
  <si>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</si>
  <si>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</si>
  <si>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</si>
  <si>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</si>
  <si>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</si>
  <si>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</si>
  <si>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</si>
  <si>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</si>
  <si>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</si>
  <si>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</si>
  <si>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</si>
  <si>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</si>
  <si>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</si>
  <si>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</si>
  <si>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</si>
  <si>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</si>
  <si>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</si>
  <si>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</si>
  <si>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</si>
  <si>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</si>
  <si>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</si>
  <si>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</si>
  <si>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</si>
  <si>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</si>
  <si>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</si>
  <si>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</si>
  <si>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</si>
  <si>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</si>
  <si>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</si>
  <si>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</si>
  <si>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</si>
  <si>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</si>
  <si>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</si>
  <si>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</si>
  <si>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</si>
  <si>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</si>
  <si>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</si>
  <si>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</si>
  <si>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</si>
  <si>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</si>
  <si>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</si>
  <si>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</si>
  <si>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</si>
  <si>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</si>
  <si>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</si>
  <si>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</si>
  <si>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</si>
  <si>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</si>
  <si>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</si>
  <si>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</si>
  <si>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</si>
  <si>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</si>
  <si>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</si>
  <si>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</si>
  <si>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</si>
  <si>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</si>
  <si>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</si>
  <si>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</si>
  <si>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</si>
  <si>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</si>
  <si>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</si>
  <si>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</si>
  <si>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</si>
  <si>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</si>
  <si>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</si>
  <si>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</si>
  <si>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</si>
  <si>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</si>
  <si>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</si>
  <si>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</si>
  <si>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</si>
  <si>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</si>
  <si>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</si>
  <si>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</si>
  <si>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</si>
  <si>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</si>
  <si>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</si>
  <si>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</si>
  <si>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</si>
  <si>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</si>
  <si>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</si>
  <si>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</si>
  <si>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</si>
  <si>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</si>
  <si>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</si>
  <si>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</si>
  <si>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</si>
  <si>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</si>
  <si>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</si>
  <si>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</si>
  <si>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</si>
  <si>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</si>
  <si>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</si>
  <si>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</si>
  <si>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</si>
  <si>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</si>
  <si>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</si>
  <si>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</si>
  <si>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</si>
  <si>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</si>
  <si>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</si>
  <si>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</si>
  <si>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</si>
  <si>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</si>
  <si>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</si>
  <si>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</si>
  <si>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</si>
  <si>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</si>
  <si>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</si>
  <si>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</si>
  <si>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</si>
  <si>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</si>
  <si>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</si>
  <si>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</si>
  <si>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</si>
  <si>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</si>
  <si>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</si>
  <si>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</si>
  <si>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</si>
  <si>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</si>
  <si>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</si>
  <si>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</si>
  <si>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</si>
  <si>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</si>
  <si>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</si>
  <si>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</si>
  <si>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</si>
  <si>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</si>
  <si>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</si>
  <si>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</si>
  <si>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</si>
  <si>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</si>
  <si>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</si>
  <si>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</si>
  <si>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</si>
  <si>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</si>
  <si>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</si>
  <si>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</si>
  <si>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</si>
  <si>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</si>
  <si>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</si>
  <si>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</si>
  <si>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</si>
  <si>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</si>
  <si>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</si>
  <si>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</si>
  <si>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</si>
  <si>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</si>
  <si>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</si>
  <si>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</si>
  <si>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</si>
  <si>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</si>
  <si>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</si>
  <si>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</si>
  <si>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</si>
  <si>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</si>
  <si>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</si>
  <si>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</si>
  <si>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</si>
  <si>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</si>
  <si>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</si>
  <si>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</si>
  <si>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</si>
  <si>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</si>
  <si>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</si>
  <si>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</si>
  <si>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</si>
  <si>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</si>
  <si>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</si>
  <si>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</si>
  <si>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</si>
  <si>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</si>
  <si>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</si>
  <si>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</si>
  <si>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</si>
  <si>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</si>
  <si>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</si>
  <si>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</si>
  <si>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</si>
  <si>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</si>
  <si>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</si>
  <si>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</si>
  <si>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</si>
  <si>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</si>
  <si>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</si>
  <si>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</si>
  <si>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</si>
  <si>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</si>
  <si>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</si>
  <si>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</si>
  <si>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</si>
  <si>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</si>
  <si>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</si>
  <si>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</si>
  <si>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</si>
  <si>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</si>
  <si>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</si>
  <si>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</si>
  <si>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</si>
  <si>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</si>
  <si>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</si>
  <si>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</si>
  <si>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</si>
  <si>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</si>
  <si>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</si>
  <si>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</si>
  <si>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</si>
  <si>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</si>
  <si>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</si>
  <si>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</si>
  <si>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</si>
  <si>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</si>
  <si>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</si>
  <si>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</si>
  <si>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</si>
  <si>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</si>
  <si>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</si>
  <si>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</si>
  <si>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</si>
  <si>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</si>
  <si>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</si>
  <si>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</si>
  <si>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</si>
  <si>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</si>
  <si>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</si>
  <si>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</si>
  <si>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</si>
  <si>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</si>
  <si>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</si>
  <si>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</si>
  <si>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</si>
  <si>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</si>
  <si>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</si>
  <si>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</si>
  <si>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</si>
  <si>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</si>
  <si>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</si>
  <si>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</si>
  <si>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</si>
  <si>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</si>
  <si>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</si>
  <si>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</si>
  <si>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</si>
  <si>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</si>
  <si>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</si>
  <si>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</si>
  <si>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</si>
  <si>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</si>
  <si>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</si>
  <si>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</si>
  <si>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</si>
  <si>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</si>
  <si>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</si>
  <si>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</si>
  <si>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</si>
  <si>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</si>
  <si>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</si>
  <si>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</si>
  <si>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</si>
  <si>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</si>
  <si>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</si>
  <si>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</si>
  <si>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</si>
  <si>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</si>
  <si>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</si>
  <si>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</si>
  <si>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</si>
  <si>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</si>
  <si>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</si>
  <si>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</si>
  <si>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</si>
  <si>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</si>
  <si>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</si>
  <si>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</si>
  <si>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</si>
  <si>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</si>
  <si>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</si>
  <si>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</si>
  <si>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</si>
  <si>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</si>
  <si>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</si>
  <si>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</si>
  <si>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</si>
  <si>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</si>
  <si>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</si>
  <si>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</si>
  <si>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</si>
  <si>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</si>
  <si>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</si>
  <si>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</si>
  <si>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</si>
  <si>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</si>
  <si>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</si>
  <si>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</si>
  <si>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</si>
  <si>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</si>
  <si>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</si>
  <si>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</si>
  <si>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</si>
  <si>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</si>
  <si>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</si>
  <si>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</si>
  <si>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</si>
  <si>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</si>
  <si>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</si>
  <si>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</si>
  <si>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</si>
  <si>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</si>
  <si>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</si>
  <si>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</si>
  <si>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</si>
  <si>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</si>
  <si>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</si>
  <si>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</si>
  <si>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</si>
  <si>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</si>
  <si>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</si>
  <si>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</si>
  <si>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</si>
  <si>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</si>
  <si>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</si>
  <si>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</si>
  <si>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</si>
  <si>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</si>
  <si>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</si>
  <si>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</si>
  <si>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</si>
  <si>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</si>
  <si>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</si>
  <si>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</si>
  <si>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</si>
  <si>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</si>
  <si>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</si>
  <si>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</si>
  <si>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</si>
  <si>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</si>
  <si>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</si>
  <si>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</si>
  <si>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</si>
  <si>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</si>
  <si>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</si>
  <si>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</si>
  <si>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</si>
  <si>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</si>
  <si>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</si>
  <si>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</si>
  <si>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</si>
  <si>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</si>
  <si>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</si>
  <si>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</si>
  <si>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</si>
  <si>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</si>
  <si>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</si>
  <si>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</si>
  <si>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</si>
  <si>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</si>
  <si>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</si>
  <si>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</si>
  <si>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</si>
  <si>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</si>
  <si>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</si>
  <si>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</si>
  <si>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</si>
  <si>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</si>
  <si>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</si>
  <si>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</si>
  <si>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</si>
  <si>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</si>
  <si>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</si>
  <si>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</si>
  <si>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</si>
  <si>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</si>
  <si>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</si>
  <si>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</si>
  <si>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</si>
  <si>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</si>
  <si>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</si>
  <si>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</si>
  <si>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</si>
  <si>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</si>
  <si>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</si>
  <si>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</si>
  <si>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</si>
  <si>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</si>
  <si>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</si>
  <si>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</si>
  <si>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</si>
  <si>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</si>
  <si>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</si>
  <si>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</si>
  <si>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</si>
  <si>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</si>
  <si>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</si>
  <si>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</si>
  <si>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</si>
  <si>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</si>
  <si>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</si>
  <si>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</si>
  <si>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</si>
  <si>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</si>
  <si>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</si>
  <si>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</si>
  <si>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</si>
  <si>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</si>
  <si>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</si>
  <si>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</si>
  <si>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</si>
  <si>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</si>
  <si>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</si>
  <si>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</si>
  <si>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</si>
  <si>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</si>
  <si>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</si>
  <si>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</si>
  <si>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</si>
  <si>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</si>
  <si>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</si>
  <si>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</si>
  <si>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</si>
  <si>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</si>
  <si>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</si>
  <si>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</si>
  <si>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</si>
  <si>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</si>
  <si>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</si>
  <si>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</si>
  <si>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</si>
  <si>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</si>
  <si>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</si>
  <si>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</si>
  <si>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</si>
  <si>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</si>
  <si>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</si>
  <si>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</si>
  <si>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</si>
  <si>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</si>
  <si>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</si>
  <si>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</si>
  <si>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</si>
  <si>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</si>
  <si>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</si>
  <si>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</si>
  <si>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</si>
  <si>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</si>
  <si>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</si>
  <si>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</si>
  <si>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</si>
  <si>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</si>
  <si>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</si>
  <si>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</si>
  <si>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</si>
  <si>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</si>
  <si>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</si>
  <si>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</si>
  <si>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</si>
  <si>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</si>
  <si>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</si>
  <si>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</si>
  <si>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</si>
  <si>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</si>
  <si>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</si>
  <si>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</si>
  <si>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</si>
  <si>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</si>
  <si>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</si>
  <si>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</si>
  <si>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</si>
  <si>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</si>
  <si>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</si>
  <si>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</si>
  <si>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</si>
  <si>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</si>
  <si>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</si>
  <si>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</si>
  <si>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</si>
  <si>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</si>
  <si>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</si>
  <si>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</si>
  <si>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</si>
  <si>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</si>
  <si>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</si>
  <si>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</si>
  <si>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</si>
  <si>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</si>
  <si>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</si>
  <si>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</si>
  <si>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</si>
  <si>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</si>
  <si>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</si>
  <si>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</si>
  <si>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</si>
  <si>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</si>
  <si>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</si>
  <si>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</si>
  <si>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</si>
  <si>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</si>
  <si>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</si>
  <si>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</si>
  <si>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</si>
  <si>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</si>
  <si>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</si>
  <si>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</si>
  <si>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</si>
  <si>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</si>
  <si>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</si>
  <si>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</si>
  <si>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</si>
  <si>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</si>
  <si>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</si>
  <si>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</si>
  <si>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</si>
  <si>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</si>
  <si>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</si>
  <si>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</si>
  <si>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</si>
  <si>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</si>
  <si>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</si>
  <si>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</si>
  <si>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</si>
  <si>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</si>
  <si>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</si>
  <si>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</si>
  <si>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</si>
  <si>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</si>
  <si>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</si>
  <si>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</si>
  <si>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</si>
  <si>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</si>
  <si>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</si>
  <si>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</si>
  <si>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</si>
  <si>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</si>
  <si>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</si>
  <si>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</si>
  <si>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</si>
  <si>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</si>
  <si>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</si>
  <si>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</si>
  <si>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</si>
  <si>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</si>
  <si>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</si>
  <si>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</si>
  <si>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</si>
  <si>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</si>
  <si>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</si>
  <si>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</si>
  <si>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</si>
  <si>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</si>
  <si>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</si>
  <si>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</si>
  <si>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</si>
  <si>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</si>
  <si>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</si>
  <si>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</si>
  <si>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</si>
  <si>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</si>
  <si>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</si>
  <si>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</si>
  <si>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</si>
  <si>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</si>
  <si>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</si>
  <si>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</si>
  <si>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</si>
  <si>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</si>
  <si>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</si>
  <si>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</si>
  <si>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</si>
  <si>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</si>
  <si>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</si>
  <si>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</si>
  <si>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</si>
  <si>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</si>
  <si>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</si>
  <si>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</si>
  <si>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</si>
  <si>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</si>
  <si>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</si>
  <si>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</si>
  <si>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</si>
  <si>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</si>
  <si>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</si>
  <si>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</si>
  <si>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</si>
  <si>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</si>
  <si>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</si>
  <si>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</si>
  <si>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</si>
  <si>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</si>
  <si>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</si>
  <si>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</si>
  <si>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</si>
  <si>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</si>
  <si>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</si>
  <si>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</si>
  <si>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</si>
  <si>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</si>
  <si>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</si>
  <si>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</si>
  <si>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</si>
  <si>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</si>
  <si>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</si>
  <si>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</si>
  <si>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</si>
  <si>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</si>
  <si>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</si>
  <si>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</si>
  <si>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</si>
  <si>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</si>
  <si>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</si>
  <si>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</si>
  <si>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</si>
  <si>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</si>
  <si>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</si>
  <si>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</si>
  <si>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</si>
  <si>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</si>
  <si>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</si>
  <si>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</si>
  <si>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</si>
  <si>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</si>
  <si>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</si>
  <si>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</si>
  <si>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</si>
  <si>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</si>
  <si>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</si>
  <si>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</si>
  <si>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</si>
  <si>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</si>
  <si>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</si>
  <si>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</si>
  <si>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</si>
  <si>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</si>
  <si>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</si>
  <si>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</si>
  <si>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</si>
  <si>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</si>
  <si>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</si>
  <si>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</si>
  <si>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</si>
  <si>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</si>
  <si>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</si>
  <si>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</si>
  <si>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</si>
  <si>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</si>
  <si>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</si>
  <si>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</si>
  <si>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</si>
  <si>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</si>
  <si>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</si>
  <si>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</si>
  <si>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</si>
  <si>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</si>
  <si>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</si>
  <si>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</si>
  <si>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</si>
  <si>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</si>
  <si>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</si>
  <si>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</si>
  <si>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</si>
  <si>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</si>
  <si>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</si>
  <si>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</si>
  <si>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</si>
  <si>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</si>
  <si>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</si>
  <si>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</si>
  <si>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</si>
  <si>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</si>
  <si>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</si>
  <si>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</si>
  <si>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</si>
  <si>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</si>
  <si>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</si>
  <si>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</si>
  <si>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</si>
  <si>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</si>
  <si>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</si>
  <si>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</si>
  <si>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</si>
  <si>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</si>
  <si>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</si>
  <si>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</si>
  <si>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</si>
  <si>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</si>
  <si>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</si>
  <si>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</si>
  <si>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</si>
  <si>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</si>
  <si>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</si>
  <si>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</si>
  <si>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</si>
  <si>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</si>
  <si>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</si>
  <si>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</si>
  <si>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</si>
  <si>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</si>
  <si>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</si>
  <si>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</si>
  <si>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</si>
  <si>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</si>
  <si>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</si>
  <si>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</si>
  <si>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</si>
  <si>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</si>
  <si>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</si>
  <si>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</si>
  <si>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</si>
  <si>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</si>
  <si>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</si>
  <si>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</si>
  <si>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</si>
  <si>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</si>
  <si>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</si>
  <si>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</si>
  <si>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</si>
  <si>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</si>
  <si>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</si>
  <si>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</si>
  <si>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</si>
  <si>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</si>
  <si>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</si>
  <si>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</si>
  <si>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</si>
  <si>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</si>
  <si>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</si>
  <si>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</si>
  <si>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</si>
  <si>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</si>
  <si>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</si>
  <si>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</si>
  <si>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</si>
  <si>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</si>
  <si>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</si>
  <si>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</si>
  <si>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</si>
  <si>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</si>
  <si>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</si>
  <si>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</si>
  <si>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</si>
  <si>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</si>
  <si>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</si>
  <si>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</si>
  <si>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</si>
  <si>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</si>
  <si>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</si>
  <si>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</si>
  <si>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</si>
  <si>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</si>
  <si>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</si>
  <si>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</si>
  <si>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</si>
  <si>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</si>
  <si>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</si>
  <si>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</si>
  <si>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</si>
  <si>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</si>
  <si>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</si>
  <si>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</si>
  <si>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</si>
  <si>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</si>
  <si>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</si>
  <si>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</si>
  <si>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</si>
  <si>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</si>
  <si>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</si>
  <si>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</si>
  <si>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</si>
  <si>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</si>
  <si>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</si>
  <si>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</si>
  <si>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</si>
  <si>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</si>
  <si>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</si>
  <si>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</si>
  <si>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</si>
  <si>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</si>
  <si>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</si>
  <si>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</si>
  <si>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</si>
  <si>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</si>
  <si>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</si>
  <si>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</si>
  <si>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</si>
  <si>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</si>
  <si>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</si>
  <si>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</si>
  <si>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</si>
  <si>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</si>
  <si>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</si>
  <si>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</si>
  <si>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</si>
  <si>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</si>
  <si>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</si>
  <si>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</si>
  <si>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</si>
  <si>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</si>
  <si>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</si>
  <si>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</si>
  <si>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</si>
  <si>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</si>
  <si>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</si>
  <si>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</si>
  <si>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</si>
  <si>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</si>
  <si>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</si>
  <si>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</si>
  <si>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</si>
  <si>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</si>
  <si>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</si>
  <si>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</si>
  <si>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</si>
  <si>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</si>
  <si>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</si>
  <si>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</si>
  <si>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</si>
  <si>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</si>
  <si>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</si>
  <si>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</si>
  <si>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</si>
  <si>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</si>
  <si>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</si>
  <si>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</si>
  <si>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</si>
  <si>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</si>
  <si>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</si>
  <si>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</si>
  <si>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</si>
  <si>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</si>
  <si>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</si>
  <si>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</si>
  <si>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</si>
  <si>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</si>
  <si>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</si>
  <si>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</si>
  <si>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</si>
  <si>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</si>
  <si>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</si>
  <si>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</si>
  <si>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</si>
  <si>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</si>
  <si>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</si>
  <si>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</si>
  <si>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</si>
  <si>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</si>
  <si>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</si>
  <si>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</si>
  <si>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</si>
  <si>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</si>
  <si>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</si>
  <si>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</si>
  <si>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</si>
  <si>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</si>
  <si>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</si>
  <si>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</si>
  <si>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</si>
  <si>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</si>
  <si>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</si>
  <si>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</si>
  <si>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</si>
  <si>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</si>
  <si>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</si>
  <si>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</si>
  <si>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</si>
  <si>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</si>
  <si>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</si>
  <si>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</si>
  <si>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</si>
  <si>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</si>
  <si>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</si>
  <si>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</si>
  <si>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</si>
  <si>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</si>
  <si>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</si>
  <si>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</si>
  <si>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</si>
  <si>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</si>
  <si>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</si>
  <si>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</si>
  <si>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</si>
  <si>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</si>
  <si>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</si>
  <si>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</si>
  <si>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</si>
  <si>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</si>
  <si>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</si>
  <si>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</si>
  <si>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</si>
  <si>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</si>
  <si>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</si>
  <si>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</si>
  <si>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</si>
  <si>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</si>
  <si>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</si>
  <si>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</si>
  <si>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</si>
  <si>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</si>
  <si>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</si>
  <si>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</si>
  <si>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</si>
  <si>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</si>
  <si>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</si>
  <si>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</si>
  <si>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</si>
  <si>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</si>
  <si>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</si>
  <si>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</si>
  <si>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</si>
  <si>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</si>
  <si>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</si>
  <si>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</si>
  <si>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</si>
  <si>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</si>
  <si>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</si>
  <si>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</si>
  <si>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</si>
  <si>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</si>
  <si>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</si>
  <si>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</si>
  <si>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</si>
  <si>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</si>
  <si>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</si>
  <si>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</si>
  <si>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</si>
  <si>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</si>
  <si>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</si>
  <si>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</si>
  <si>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</si>
  <si>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</si>
  <si>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</si>
  <si>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</si>
  <si>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</si>
  <si>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</si>
  <si>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</si>
  <si>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</si>
  <si>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</si>
  <si>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</si>
  <si>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</si>
  <si>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</si>
  <si>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</si>
  <si>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</si>
  <si>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</si>
  <si>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</si>
  <si>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</si>
  <si>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</si>
  <si>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</si>
  <si>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</si>
  <si>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</si>
  <si>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</si>
  <si>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</si>
  <si>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</si>
  <si>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</si>
  <si>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</si>
  <si>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</si>
  <si>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</si>
  <si>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</si>
  <si>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</si>
  <si>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</si>
  <si>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</si>
  <si>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</si>
  <si>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</si>
  <si>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</si>
  <si>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</si>
  <si>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</si>
  <si>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</si>
  <si>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</si>
  <si>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</si>
  <si>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</si>
  <si>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</si>
  <si>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</si>
  <si>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</si>
  <si>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</si>
  <si>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</si>
  <si>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</si>
  <si>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</si>
  <si>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</si>
  <si>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</si>
  <si>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</si>
  <si>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</si>
  <si>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</si>
  <si>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</si>
  <si>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</si>
  <si>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</si>
  <si>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</si>
  <si>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</si>
  <si>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</si>
  <si>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</si>
  <si>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</si>
  <si>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</si>
  <si>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</si>
  <si>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</si>
  <si>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</si>
  <si>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</si>
  <si>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</si>
  <si>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</si>
  <si>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</si>
  <si>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</si>
  <si>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</si>
  <si>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</si>
  <si>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</si>
  <si>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</si>
  <si>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</si>
  <si>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</si>
  <si>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</si>
  <si>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</si>
  <si>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</si>
  <si>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</si>
  <si>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</si>
  <si>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</si>
  <si>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</si>
  <si>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</si>
  <si>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</si>
  <si>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</si>
  <si>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</si>
  <si>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</si>
  <si>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</si>
  <si>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</si>
  <si>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</si>
  <si>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</si>
  <si>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</si>
  <si>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</si>
  <si>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</si>
  <si>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</si>
  <si>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</si>
  <si>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</si>
  <si>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</si>
  <si>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</si>
  <si>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</si>
  <si>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</si>
  <si>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</si>
  <si>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</si>
  <si>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</si>
  <si>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</si>
  <si>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</si>
  <si>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</si>
  <si>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</si>
  <si>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</si>
  <si>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</si>
  <si>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</si>
  <si>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</si>
  <si>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</si>
  <si>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</si>
  <si>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</si>
  <si>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</si>
  <si>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</si>
  <si>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</si>
  <si>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</si>
  <si>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</si>
  <si>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</si>
  <si>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</si>
  <si>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</si>
  <si>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</si>
  <si>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</si>
  <si>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</si>
  <si>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</si>
  <si>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</si>
  <si>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</si>
  <si>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</si>
  <si>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</si>
  <si>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</si>
  <si>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</si>
  <si>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</si>
  <si>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</si>
  <si>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</si>
  <si>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</si>
  <si>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</si>
  <si>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</si>
  <si>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</si>
  <si>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</si>
  <si>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</si>
  <si>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</si>
  <si>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</si>
  <si>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</si>
  <si>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</si>
  <si>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</si>
  <si>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</si>
  <si>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</si>
  <si>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</si>
  <si>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</si>
  <si>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</si>
  <si>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</si>
  <si>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</si>
  <si>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</si>
  <si>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</si>
  <si>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</si>
  <si>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</si>
  <si>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</si>
  <si>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</si>
  <si>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</si>
  <si>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</si>
  <si>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</si>
  <si>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</si>
  <si>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</si>
  <si>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</si>
  <si>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</si>
  <si>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</si>
  <si>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</si>
  <si>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</si>
  <si>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</si>
  <si>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</si>
  <si>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</si>
  <si>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</si>
  <si>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</si>
  <si>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</si>
  <si>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</si>
  <si>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</si>
  <si>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</si>
  <si>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</si>
  <si>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</si>
  <si>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</si>
  <si>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</si>
  <si>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</si>
  <si>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</si>
  <si>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</si>
  <si>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</si>
  <si>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</si>
  <si>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</si>
  <si>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</si>
  <si>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</si>
  <si>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</si>
  <si>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</si>
  <si>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</si>
  <si>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</si>
  <si>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</si>
  <si>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</si>
  <si>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</si>
  <si>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</si>
  <si>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</si>
  <si>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</si>
  <si>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</si>
  <si>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</si>
  <si>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</si>
  <si>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</si>
  <si>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</si>
  <si>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</si>
  <si>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</si>
  <si>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</si>
  <si>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</si>
  <si>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</si>
  <si>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</si>
  <si>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</si>
  <si>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</si>
  <si>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</si>
  <si>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</si>
  <si>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</si>
  <si>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</si>
  <si>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</si>
  <si>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</si>
  <si>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</si>
  <si>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</si>
  <si>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</si>
  <si>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</si>
  <si>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</si>
  <si>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</si>
  <si>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</si>
  <si>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</si>
  <si>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</si>
  <si>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</si>
  <si>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</si>
  <si>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</si>
  <si>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</si>
  <si>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</si>
  <si>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</si>
  <si>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</si>
  <si>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</si>
  <si>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</si>
  <si>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</si>
  <si>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</si>
  <si>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</si>
  <si>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</si>
  <si>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</si>
  <si>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</si>
  <si>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</si>
  <si>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</si>
  <si>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</si>
  <si>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</si>
  <si>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</si>
  <si>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</si>
  <si>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</si>
  <si>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</si>
  <si>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</si>
  <si>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</si>
  <si>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</si>
  <si>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</si>
  <si>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</si>
  <si>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</si>
  <si>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</si>
  <si>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</si>
  <si>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</si>
  <si>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</si>
  <si>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</si>
  <si>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</si>
  <si>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</si>
  <si>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</si>
  <si>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</si>
  <si>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</si>
  <si>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</si>
  <si>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</si>
  <si>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</si>
  <si>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</si>
  <si>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</si>
  <si>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</si>
  <si>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</si>
  <si>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</si>
  <si>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</si>
  <si>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</si>
  <si>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</si>
  <si>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</si>
  <si>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</si>
  <si>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</si>
  <si>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</si>
  <si>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</si>
  <si>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</si>
  <si>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</si>
  <si>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</si>
  <si>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</si>
  <si>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</si>
  <si>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</si>
  <si>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</si>
  <si>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</si>
  <si>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</si>
  <si>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</si>
  <si>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</si>
  <si>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</si>
  <si>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</si>
  <si>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</si>
  <si>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</si>
  <si>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</si>
  <si>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</si>
  <si>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</si>
  <si>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</si>
  <si>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</si>
  <si>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</si>
  <si>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</si>
  <si>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</si>
  <si>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</si>
  <si>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</si>
  <si>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</si>
  <si>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</si>
  <si>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</si>
  <si>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</si>
  <si>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</si>
  <si>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</si>
  <si>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</si>
  <si>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</si>
  <si>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</si>
  <si>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</si>
  <si>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</si>
  <si>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</si>
  <si>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</si>
  <si>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</si>
  <si>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</si>
  <si>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</si>
  <si>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</si>
  <si>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</si>
  <si>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</si>
  <si>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</si>
  <si>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</si>
  <si>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</si>
  <si>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</si>
  <si>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</si>
  <si>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</si>
  <si>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</si>
  <si>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</si>
  <si>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</si>
  <si>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</si>
  <si>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</si>
  <si>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</si>
  <si>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</si>
  <si>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</si>
  <si>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</si>
  <si>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</si>
  <si>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</si>
  <si>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</si>
  <si>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</si>
  <si>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</si>
  <si>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</si>
  <si>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</si>
  <si>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</si>
  <si>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</si>
  <si>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</si>
  <si>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</si>
  <si>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</si>
  <si>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</si>
  <si>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</si>
  <si>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</si>
  <si>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</si>
  <si>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</si>
  <si>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</si>
  <si>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</si>
  <si>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</si>
  <si>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</si>
  <si>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</si>
  <si>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</si>
  <si>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</si>
  <si>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</si>
  <si>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</si>
  <si>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</si>
  <si>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</si>
  <si>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</si>
  <si>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</si>
  <si>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</si>
  <si>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</si>
  <si>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</si>
  <si>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</si>
  <si>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</si>
  <si>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</si>
  <si>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</si>
  <si>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</si>
  <si>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</si>
  <si>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</si>
  <si>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</si>
  <si>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</si>
  <si>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</si>
  <si>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</si>
  <si>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</si>
  <si>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</si>
  <si>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</si>
  <si>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</si>
  <si>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</si>
  <si>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</si>
  <si>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</si>
  <si>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</si>
  <si>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</si>
  <si>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</si>
  <si>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</si>
  <si>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</si>
  <si>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</si>
  <si>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</si>
  <si>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</si>
  <si>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</si>
  <si>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</si>
  <si>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</si>
  <si>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</si>
  <si>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</si>
  <si>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</si>
  <si>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</si>
  <si>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</si>
  <si>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</si>
  <si>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</si>
  <si>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</si>
  <si>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</si>
  <si>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</si>
  <si>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</si>
  <si>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</si>
  <si>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</si>
  <si>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</si>
  <si>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</si>
  <si>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</si>
  <si>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</si>
  <si>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</si>
  <si>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</si>
  <si>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</si>
  <si>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</si>
  <si>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</si>
  <si>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</si>
  <si>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</si>
  <si>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</si>
  <si>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</si>
  <si>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</si>
  <si>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</si>
  <si>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</si>
  <si>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</si>
  <si>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</si>
  <si>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</si>
  <si>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</si>
  <si>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</si>
  <si>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</si>
  <si>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</si>
  <si>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</si>
  <si>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</si>
  <si>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</si>
  <si>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</si>
  <si>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</si>
  <si>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</si>
  <si>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</si>
  <si>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</si>
  <si>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</si>
  <si>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</si>
  <si>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</si>
  <si>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</si>
  <si>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</si>
  <si>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</si>
  <si>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</si>
  <si>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</si>
  <si>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</si>
  <si>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</si>
  <si>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</si>
  <si>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</si>
  <si>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</si>
  <si>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</si>
  <si>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</si>
  <si>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</si>
  <si>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</si>
  <si>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</si>
  <si>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</si>
  <si>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</si>
  <si>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</si>
  <si>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</si>
  <si>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</si>
  <si>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</si>
  <si>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</si>
  <si>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</si>
  <si>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</si>
  <si>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</si>
  <si>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</si>
  <si>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</si>
  <si>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</si>
  <si>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</si>
  <si>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</si>
  <si>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</si>
  <si>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</si>
  <si>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</si>
  <si>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</si>
  <si>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</si>
  <si>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</si>
  <si>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</si>
  <si>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</si>
  <si>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</si>
  <si>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</si>
  <si>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</si>
  <si>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</si>
  <si>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</si>
  <si>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</si>
  <si>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</si>
  <si>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</si>
  <si>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</si>
  <si>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</si>
  <si>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</si>
  <si>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</si>
  <si>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</si>
  <si>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</si>
  <si>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</si>
  <si>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</si>
  <si>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</si>
  <si>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</si>
  <si>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</si>
  <si>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</si>
  <si>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</si>
  <si>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</si>
  <si>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</si>
  <si>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</si>
  <si>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</si>
  <si>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</si>
  <si>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</si>
  <si>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</si>
  <si>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</si>
  <si>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</si>
  <si>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</si>
  <si>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</si>
  <si>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</si>
  <si>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</si>
  <si>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</si>
  <si>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</si>
  <si>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</si>
  <si>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</si>
  <si>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</si>
  <si>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</si>
  <si>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</si>
  <si>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</si>
  <si>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</si>
  <si>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</si>
  <si>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</si>
  <si>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</si>
  <si>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</si>
  <si>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</si>
  <si>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</si>
  <si>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</si>
  <si>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</si>
  <si>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</si>
  <si>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</si>
  <si>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</si>
  <si>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</si>
  <si>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</si>
  <si>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</si>
  <si>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</si>
  <si>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</si>
  <si>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</si>
  <si>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</si>
  <si>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</si>
  <si>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</si>
  <si>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</si>
  <si>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</si>
  <si>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</si>
  <si>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</si>
  <si>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</si>
  <si>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</si>
  <si>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</si>
  <si>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</si>
  <si>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</si>
  <si>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</si>
  <si>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</si>
  <si>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</si>
  <si>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</si>
  <si>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</si>
  <si>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</si>
  <si>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</si>
  <si>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</si>
  <si>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</si>
  <si>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</si>
  <si>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</si>
  <si>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</si>
  <si>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</si>
  <si>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</si>
  <si>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</si>
  <si>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</si>
  <si>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</si>
  <si>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</si>
  <si>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</si>
  <si>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</si>
  <si>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</si>
  <si>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</si>
  <si>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</si>
  <si>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</si>
  <si>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</si>
  <si>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</si>
  <si>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</si>
  <si>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</si>
  <si>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</si>
  <si>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</si>
  <si>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</si>
  <si>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</si>
  <si>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</si>
  <si>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</si>
  <si>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</si>
  <si>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</si>
  <si>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</si>
  <si>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</si>
  <si>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</si>
  <si>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</si>
  <si>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</si>
  <si>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</si>
  <si>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</si>
  <si>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</si>
  <si>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</si>
  <si>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</si>
  <si>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</si>
  <si>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</si>
  <si>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</si>
  <si>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</si>
  <si>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</si>
  <si>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</si>
  <si>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</si>
  <si>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</si>
  <si>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</si>
  <si>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</si>
  <si>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</si>
  <si>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</si>
  <si>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</si>
  <si>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</si>
  <si>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</si>
  <si>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</si>
  <si>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</si>
  <si>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</si>
  <si>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</si>
  <si>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</si>
  <si>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</si>
  <si>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</si>
  <si>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</si>
  <si>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</si>
  <si>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</si>
  <si>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</si>
  <si>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</si>
  <si>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</si>
  <si>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</si>
  <si>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</si>
  <si>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</si>
  <si>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</si>
  <si>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</si>
  <si>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</si>
  <si>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</si>
  <si>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</si>
  <si>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</si>
  <si>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</si>
  <si>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</si>
  <si>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</si>
  <si>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</si>
  <si>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</si>
  <si>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</si>
  <si>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</si>
  <si>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</si>
  <si>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</si>
  <si>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</si>
  <si>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</si>
  <si>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</si>
  <si>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</si>
  <si>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</si>
  <si>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</si>
  <si>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</si>
  <si>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</si>
  <si>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</si>
  <si>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</si>
  <si>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</si>
  <si>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</si>
  <si>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</si>
  <si>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</si>
  <si>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</si>
  <si>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</si>
  <si>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</si>
  <si>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</si>
  <si>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</si>
  <si>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</si>
  <si>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</si>
  <si>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</si>
  <si>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</si>
  <si>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</si>
  <si>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</si>
  <si>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</si>
  <si>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</si>
  <si>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</si>
  <si>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</si>
  <si>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</si>
  <si>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</si>
  <si>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</si>
  <si>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</si>
  <si>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</si>
  <si>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</si>
  <si>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</si>
  <si>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</si>
  <si>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</si>
  <si>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</si>
  <si>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</si>
  <si>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</si>
  <si>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</si>
  <si>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</si>
  <si>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</si>
  <si>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</si>
  <si>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</si>
  <si>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</si>
  <si>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</si>
  <si>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</si>
  <si>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</si>
  <si>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</si>
  <si>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</si>
  <si>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</si>
  <si>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</si>
  <si>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</si>
  <si>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</si>
  <si>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</si>
  <si>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</si>
  <si>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</si>
  <si>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</si>
  <si>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</si>
  <si>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</si>
  <si>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</si>
  <si>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</si>
  <si>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</si>
  <si>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</si>
  <si>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</si>
  <si>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</si>
  <si>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</si>
  <si>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</si>
  <si>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</si>
  <si>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</si>
  <si>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</si>
  <si>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</si>
  <si>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</si>
  <si>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</si>
  <si>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</si>
  <si>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</si>
  <si>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</si>
  <si>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</si>
  <si>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</si>
  <si>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</si>
  <si>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</si>
  <si>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</si>
  <si>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</si>
  <si>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</si>
  <si>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</si>
  <si>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</si>
  <si>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</si>
  <si>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</si>
  <si>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</si>
  <si>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</si>
  <si>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</si>
  <si>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</si>
  <si>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</si>
  <si>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</si>
  <si>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</si>
  <si>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</si>
  <si>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</si>
  <si>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</si>
  <si>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</si>
  <si>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</si>
  <si>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</si>
  <si>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</si>
  <si>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</si>
  <si>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</si>
  <si>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</si>
  <si>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</si>
  <si>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</si>
  <si>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</si>
  <si>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</si>
  <si>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</si>
  <si>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</si>
  <si>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</si>
  <si>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</si>
  <si>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</si>
  <si>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</si>
  <si>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</si>
  <si>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</si>
  <si>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</si>
  <si>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</si>
  <si>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</si>
  <si>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</si>
  <si>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</si>
  <si>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</si>
  <si>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</si>
  <si>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</si>
  <si>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</si>
  <si>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</si>
  <si>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</si>
  <si>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</si>
  <si>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</si>
  <si>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</si>
  <si>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</si>
  <si>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</si>
  <si>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</si>
  <si>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</si>
  <si>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</si>
  <si>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</si>
  <si>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</si>
  <si>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</si>
  <si>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</si>
  <si>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</si>
  <si>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</si>
  <si>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</si>
  <si>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</si>
  <si>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</si>
  <si>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</si>
  <si>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</si>
  <si>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</si>
  <si>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</si>
  <si>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</si>
  <si>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</si>
  <si>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</si>
  <si>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</si>
  <si>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</si>
  <si>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</si>
  <si>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</si>
  <si>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</si>
  <si>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</si>
  <si>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</si>
  <si>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</si>
  <si>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</si>
  <si>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</si>
  <si>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</si>
  <si>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</si>
  <si>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</si>
  <si>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</si>
  <si>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</si>
  <si>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</si>
  <si>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</si>
  <si>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</si>
  <si>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</si>
  <si>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</si>
  <si>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</si>
  <si>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</si>
  <si>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</si>
  <si>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</si>
  <si>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</si>
  <si>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</si>
  <si>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</si>
  <si>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</si>
  <si>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</si>
  <si>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</si>
  <si>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</si>
  <si>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</si>
  <si>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</si>
  <si>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</si>
  <si>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</si>
  <si>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</si>
  <si>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</si>
  <si>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</si>
  <si>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</si>
  <si>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</si>
  <si>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</si>
  <si>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</si>
  <si>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</si>
  <si>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</si>
  <si>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</si>
  <si>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</si>
  <si>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</si>
  <si>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</si>
  <si>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</si>
  <si>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</si>
  <si>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</si>
  <si>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</si>
  <si>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</si>
  <si>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</si>
  <si>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</si>
  <si>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</si>
  <si>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</si>
  <si>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</si>
  <si>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</si>
  <si>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</si>
  <si>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</si>
  <si>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</si>
  <si>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</si>
  <si>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</si>
  <si>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</si>
  <si>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</si>
  <si>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</si>
  <si>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</si>
  <si>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</si>
  <si>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</si>
  <si>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</si>
  <si>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</si>
  <si>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</si>
  <si>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</si>
  <si>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</si>
  <si>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</si>
  <si>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</si>
  <si>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</si>
  <si>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</si>
  <si>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</si>
  <si>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</si>
  <si>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</si>
  <si>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</si>
  <si>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</si>
  <si>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</si>
  <si>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</si>
  <si>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</si>
  <si>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</si>
  <si>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</si>
  <si>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</si>
  <si>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</si>
  <si>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</si>
  <si>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</si>
  <si>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</si>
  <si>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</si>
  <si>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</si>
  <si>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</si>
  <si>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</si>
  <si>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</si>
  <si>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</si>
  <si>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</si>
  <si>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</si>
  <si>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</si>
  <si>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</si>
  <si>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</si>
  <si>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</si>
  <si>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</si>
  <si>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</si>
  <si>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</si>
  <si>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</si>
  <si>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</si>
  <si>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</si>
  <si>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</si>
  <si>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</si>
  <si>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</si>
  <si>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</si>
  <si>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</si>
  <si>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</si>
  <si>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</si>
  <si>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</si>
  <si>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</si>
  <si>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</si>
  <si>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</si>
  <si>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</si>
  <si>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</si>
  <si>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</si>
  <si>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</si>
  <si>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</si>
  <si>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</si>
  <si>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</si>
  <si>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</si>
  <si>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</si>
  <si>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</si>
  <si>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</si>
  <si>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</si>
  <si>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</si>
  <si>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</si>
  <si>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</si>
  <si>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</si>
  <si>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</si>
  <si>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</si>
  <si>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</si>
  <si>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</si>
  <si>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</si>
  <si>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</si>
  <si>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</si>
  <si>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</si>
  <si>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</si>
  <si>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</si>
  <si>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</si>
  <si>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</si>
  <si>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</si>
  <si>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</si>
  <si>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</si>
  <si>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</si>
  <si>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</si>
  <si>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</si>
  <si>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</si>
  <si>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</si>
  <si>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</si>
  <si>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</si>
  <si>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</si>
  <si>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</si>
  <si>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</si>
  <si>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</si>
  <si>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</si>
  <si>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</si>
  <si>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</si>
  <si>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</si>
  <si>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</si>
  <si>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</si>
  <si>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</si>
  <si>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</si>
  <si>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</si>
  <si>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</si>
  <si>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</si>
  <si>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</si>
  <si>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</si>
  <si>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</si>
  <si>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</si>
  <si>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</si>
  <si>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</si>
  <si>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</si>
  <si>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</si>
  <si>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</si>
  <si>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</si>
  <si>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</si>
  <si>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</si>
  <si>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</si>
  <si>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</si>
  <si>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</si>
  <si>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</si>
  <si>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</si>
  <si>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</si>
  <si>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</si>
  <si>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</si>
  <si>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</si>
  <si>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</si>
  <si>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</si>
  <si>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</si>
  <si>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</si>
  <si>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</si>
  <si>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</si>
  <si>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</si>
  <si>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</si>
  <si>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</si>
  <si>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</si>
  <si>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</si>
  <si>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</si>
  <si>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</si>
  <si>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</si>
  <si>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</si>
  <si>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</si>
  <si>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</si>
  <si>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</si>
  <si>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</si>
  <si>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</si>
  <si>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</si>
  <si>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</si>
  <si>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</si>
  <si>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</si>
  <si>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</si>
  <si>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</si>
  <si>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</si>
  <si>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</si>
  <si>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</si>
  <si>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</si>
  <si>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</si>
  <si>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</si>
  <si>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</si>
  <si>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</si>
  <si>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</si>
  <si>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</si>
  <si>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</si>
  <si>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</si>
  <si>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</si>
  <si>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</si>
  <si>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</si>
  <si>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</si>
  <si>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</si>
  <si>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</si>
  <si>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</si>
  <si>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</si>
  <si>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</si>
  <si>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</si>
  <si>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</si>
  <si>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</si>
  <si>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</si>
  <si>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</si>
  <si>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</si>
  <si>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</si>
  <si>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</si>
  <si>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</si>
  <si>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</si>
  <si>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</si>
  <si>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</si>
  <si>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</si>
  <si>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</si>
  <si>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</si>
  <si>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</si>
  <si>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</si>
  <si>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</si>
  <si>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</si>
  <si>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</si>
  <si>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</si>
  <si>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</si>
  <si>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</si>
  <si>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</si>
  <si>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</si>
  <si>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</si>
  <si>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</si>
  <si>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</si>
  <si>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</si>
  <si>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</si>
  <si>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</si>
  <si>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</si>
  <si>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</si>
  <si>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</si>
  <si>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</si>
  <si>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</si>
  <si>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</si>
  <si>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</si>
  <si>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</si>
  <si>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</si>
  <si>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</si>
  <si>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</si>
  <si>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</si>
  <si>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</si>
  <si>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</si>
  <si>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</si>
  <si>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</si>
  <si>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</si>
  <si>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</si>
  <si>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</si>
  <si>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</si>
  <si>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</si>
  <si>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</si>
  <si>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</si>
  <si>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</si>
  <si>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</si>
  <si>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</si>
  <si>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</si>
  <si>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</si>
  <si>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</si>
  <si>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</si>
  <si>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</si>
  <si>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</si>
  <si>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</si>
  <si>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</si>
  <si>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</si>
  <si>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</si>
  <si>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</si>
  <si>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</si>
  <si>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</si>
  <si>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</si>
  <si>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</si>
  <si>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</si>
  <si>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</si>
  <si>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</si>
  <si>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</si>
  <si>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</si>
  <si>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</si>
  <si>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</si>
  <si>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</si>
  <si>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</si>
  <si>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</si>
  <si>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</si>
  <si>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</si>
  <si>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</si>
  <si>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</si>
  <si>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</si>
  <si>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</si>
  <si>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</si>
  <si>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</si>
  <si>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</si>
  <si>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</si>
  <si>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</si>
  <si>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</si>
  <si>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</si>
  <si>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</si>
  <si>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</si>
  <si>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</si>
  <si>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</si>
  <si>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</si>
  <si>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</si>
  <si>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</si>
  <si>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</si>
  <si>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</si>
  <si>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</si>
  <si>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</si>
  <si>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</si>
  <si>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</si>
  <si>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</si>
  <si>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</si>
  <si>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</si>
  <si>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</si>
  <si>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</si>
  <si>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</si>
  <si>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</si>
  <si>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</si>
  <si>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</si>
  <si>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</si>
  <si>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</si>
  <si>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</si>
  <si>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</si>
  <si>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</si>
  <si>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</si>
  <si>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</si>
  <si>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</si>
  <si>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</si>
  <si>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</si>
  <si>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</si>
  <si>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</si>
  <si>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</si>
  <si>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</si>
  <si>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</si>
  <si>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</si>
  <si>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</si>
  <si>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</si>
  <si>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</si>
  <si>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</si>
  <si>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</si>
  <si>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</si>
  <si>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</si>
  <si>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</si>
  <si>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</si>
  <si>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</si>
  <si>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</si>
  <si>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</si>
  <si>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</si>
  <si>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</si>
  <si>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</si>
  <si>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</si>
  <si>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</si>
  <si>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</si>
  <si>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</si>
  <si>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</si>
  <si>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</si>
  <si>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</si>
  <si>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</si>
  <si>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</si>
  <si>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</si>
  <si>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</si>
  <si>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</si>
  <si>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</si>
  <si>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</si>
  <si>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</si>
  <si>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</si>
  <si>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</si>
  <si>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</si>
  <si>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</si>
  <si>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</si>
  <si>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</si>
  <si>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</si>
  <si>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</si>
  <si>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</si>
  <si>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</si>
  <si>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</si>
  <si>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</si>
  <si>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</si>
  <si>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</si>
  <si>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</si>
  <si>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</si>
  <si>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</si>
  <si>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</si>
  <si>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</si>
  <si>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</si>
  <si>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</si>
  <si>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</si>
  <si>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</si>
  <si>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</si>
  <si>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</si>
  <si>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</si>
  <si>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</si>
  <si>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</si>
  <si>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</si>
  <si>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</si>
  <si>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</si>
  <si>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</si>
  <si>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</si>
  <si>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</si>
  <si>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</si>
  <si>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</si>
  <si>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</si>
  <si>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</si>
  <si>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</si>
  <si>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</si>
  <si>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</si>
  <si>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</si>
  <si>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</si>
  <si>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</si>
  <si>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</si>
  <si>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</si>
  <si>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</si>
  <si>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</si>
  <si>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</si>
  <si>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</si>
  <si>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</si>
  <si>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</si>
  <si>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</si>
  <si>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</si>
  <si>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</si>
  <si>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</si>
  <si>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</si>
  <si>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</si>
  <si>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</si>
  <si>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</si>
  <si>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</si>
  <si>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</si>
  <si>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</si>
  <si>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</si>
  <si>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</si>
  <si>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</si>
  <si>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</si>
  <si>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</si>
  <si>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</si>
  <si>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</si>
  <si>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</si>
  <si>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</si>
  <si>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</si>
  <si>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</si>
  <si>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</si>
  <si>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</si>
  <si>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</si>
  <si>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</si>
  <si>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</si>
  <si>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</si>
  <si>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</si>
  <si>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</si>
  <si>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</si>
  <si>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</si>
  <si>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</si>
  <si>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</si>
  <si>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</si>
  <si>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</si>
  <si>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</si>
  <si>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</si>
  <si>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</si>
  <si>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</si>
  <si>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</si>
  <si>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</si>
  <si>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</si>
  <si>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</si>
  <si>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</si>
  <si>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</si>
  <si>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</si>
  <si>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</si>
  <si>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</si>
  <si>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</si>
  <si>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</si>
  <si>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</si>
  <si>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</si>
  <si>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</si>
  <si>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</si>
  <si>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</si>
  <si>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</si>
  <si>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</si>
  <si>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</si>
  <si>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</si>
  <si>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</si>
  <si>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</si>
  <si>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</si>
  <si>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</si>
  <si>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</si>
  <si>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</si>
  <si>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</si>
  <si>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</si>
  <si>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</si>
  <si>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</si>
  <si>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</si>
  <si>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</si>
  <si>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</si>
  <si>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</si>
  <si>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</si>
  <si>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</si>
  <si>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</si>
  <si>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</si>
  <si>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</si>
  <si>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</si>
  <si>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</si>
  <si>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</si>
  <si>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</si>
  <si>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</si>
  <si>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</si>
  <si>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</si>
  <si>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</si>
  <si>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</si>
  <si>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</si>
  <si>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</si>
  <si>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</si>
  <si>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</si>
  <si>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</si>
  <si>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</si>
  <si>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</si>
  <si>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</si>
  <si>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</si>
  <si>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</si>
  <si>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</si>
  <si>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</si>
  <si>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</si>
  <si>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</si>
  <si>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</si>
  <si>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</si>
  <si>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</si>
  <si>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</si>
  <si>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</si>
  <si>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</si>
  <si>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</si>
  <si>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</si>
  <si>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</si>
  <si>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</si>
  <si>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</si>
  <si>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</si>
  <si>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</si>
  <si>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</si>
  <si>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</si>
  <si>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</si>
  <si>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</si>
  <si>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</si>
  <si>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</si>
  <si>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</si>
  <si>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</si>
  <si>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</si>
  <si>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</si>
  <si>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</si>
  <si>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</si>
  <si>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</si>
  <si>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</si>
  <si>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</si>
  <si>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</si>
  <si>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</si>
  <si>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</si>
  <si>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</si>
  <si>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</si>
  <si>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</si>
  <si>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</si>
  <si>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</si>
  <si>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</si>
  <si>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</si>
  <si>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</si>
  <si>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</si>
  <si>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</si>
  <si>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</si>
  <si>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</si>
  <si>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</si>
  <si>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</si>
  <si>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</si>
  <si>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</si>
  <si>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</si>
  <si>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</si>
  <si>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</si>
  <si>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</si>
  <si>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</si>
  <si>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</si>
  <si>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</si>
  <si>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</si>
  <si>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</si>
  <si>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</si>
  <si>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</si>
  <si>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</si>
  <si>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</si>
  <si>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</si>
  <si>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</si>
  <si>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</si>
  <si>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</si>
  <si>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</si>
  <si>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</si>
  <si>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</si>
  <si>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</si>
  <si>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</si>
  <si>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</si>
  <si>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</si>
  <si>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</si>
  <si>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</si>
  <si>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</si>
  <si>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</si>
  <si>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</si>
  <si>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</si>
  <si>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</si>
  <si>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</si>
  <si>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</si>
  <si>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</si>
  <si>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</si>
  <si>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</si>
  <si>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</si>
  <si>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</si>
  <si>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</si>
  <si>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</si>
  <si>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</si>
  <si>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</si>
  <si>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</si>
  <si>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</si>
  <si>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</si>
  <si>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</si>
  <si>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</si>
  <si>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</si>
  <si>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</si>
  <si>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</si>
  <si>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</si>
  <si>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</si>
  <si>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</si>
  <si>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</si>
  <si>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</si>
  <si>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</si>
  <si>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</si>
  <si>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</si>
  <si>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</si>
  <si>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</si>
  <si>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</si>
  <si>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</si>
  <si>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</si>
  <si>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</si>
  <si>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</si>
  <si>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</si>
  <si>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</si>
  <si>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</si>
  <si>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</si>
  <si>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</si>
  <si>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</si>
  <si>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</si>
  <si>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</si>
  <si>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</si>
  <si>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</si>
  <si>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</si>
  <si>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</si>
  <si>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</si>
  <si>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</si>
  <si>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</si>
  <si>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</si>
  <si>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</si>
  <si>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</si>
  <si>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</si>
  <si>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</si>
  <si>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</si>
  <si>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</si>
  <si>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</si>
  <si>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</si>
  <si>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</si>
  <si>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</si>
  <si>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</si>
  <si>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</si>
  <si>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</si>
  <si>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</si>
  <si>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</si>
  <si>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</si>
  <si>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</si>
  <si>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</si>
  <si>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</si>
  <si>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</si>
  <si>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</si>
  <si>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</si>
  <si>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</si>
  <si>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</si>
  <si>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</si>
  <si>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</si>
  <si>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</si>
  <si>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</si>
  <si>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</si>
  <si>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</si>
  <si>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</si>
  <si>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</si>
  <si>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</si>
  <si>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</si>
  <si>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</si>
  <si>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</si>
  <si>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</si>
  <si>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</si>
  <si>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</si>
  <si>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</si>
  <si>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</si>
  <si>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</si>
  <si>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</si>
  <si>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</si>
  <si>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</si>
  <si>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</si>
  <si>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</si>
  <si>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</si>
  <si>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</si>
  <si>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</si>
  <si>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</si>
  <si>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</si>
  <si>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</si>
  <si>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</si>
  <si>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</si>
  <si>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</si>
  <si>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</si>
  <si>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</si>
  <si>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</si>
  <si>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</si>
  <si>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</si>
  <si>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</si>
  <si>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</si>
  <si>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</si>
  <si>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</si>
  <si>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</si>
  <si>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</si>
  <si>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</si>
  <si>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</si>
  <si>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</si>
  <si>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</si>
  <si>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</si>
  <si>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</si>
  <si>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</si>
  <si>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</si>
  <si>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</si>
  <si>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</si>
  <si>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</si>
  <si>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</si>
  <si>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</si>
  <si>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</si>
  <si>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</si>
  <si>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</si>
  <si>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</si>
  <si>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</si>
  <si>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</si>
  <si>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</si>
  <si>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</si>
  <si>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</si>
  <si>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</si>
  <si>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</si>
  <si>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</si>
  <si>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</si>
  <si>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</si>
  <si>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</si>
  <si>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</si>
  <si>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</si>
  <si>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</si>
  <si>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</si>
  <si>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</si>
  <si>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</si>
  <si>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</si>
  <si>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</si>
  <si>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</si>
  <si>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</si>
  <si>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</si>
  <si>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</si>
  <si>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</si>
  <si>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</si>
  <si>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</si>
  <si>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</si>
  <si>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</si>
  <si>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</si>
  <si>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</si>
  <si>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</si>
  <si>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</si>
  <si>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</si>
  <si>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</si>
  <si>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</si>
  <si>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</si>
  <si>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</si>
  <si>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</si>
  <si>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</si>
  <si>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</si>
  <si>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</si>
  <si>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</si>
  <si>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</si>
  <si>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</si>
  <si>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</si>
  <si>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</si>
  <si>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</si>
  <si>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</si>
  <si>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</si>
  <si>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</si>
  <si>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</si>
  <si>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</si>
  <si>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</si>
  <si>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</si>
  <si>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</si>
  <si>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</si>
  <si>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</si>
  <si>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</si>
  <si>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</si>
  <si>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</si>
  <si>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</si>
  <si>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</si>
  <si>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</si>
  <si>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</si>
  <si>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</si>
  <si>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</si>
  <si>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</si>
  <si>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</si>
  <si>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</si>
  <si>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</si>
  <si>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</si>
  <si>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</si>
  <si>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</si>
  <si>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</si>
  <si>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</si>
  <si>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</si>
  <si>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</si>
  <si>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</si>
  <si>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</si>
  <si>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</si>
  <si>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</si>
  <si>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</si>
  <si>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</si>
  <si>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</si>
  <si>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</si>
  <si>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</si>
  <si>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</si>
  <si>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</si>
  <si>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</si>
  <si>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</si>
  <si>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</si>
  <si>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</si>
  <si>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</si>
  <si>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</si>
  <si>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</si>
  <si>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</si>
  <si>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</si>
  <si>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</si>
  <si>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</si>
  <si>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</si>
  <si>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</si>
  <si>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</si>
  <si>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</si>
  <si>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</si>
  <si>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</si>
  <si>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</si>
  <si>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</si>
  <si>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</si>
  <si>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</si>
  <si>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</si>
  <si>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</si>
  <si>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</si>
  <si>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</si>
  <si>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</si>
  <si>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</si>
  <si>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</si>
  <si>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</si>
  <si>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</si>
  <si>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</si>
  <si>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</si>
  <si>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</si>
  <si>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</si>
  <si>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</si>
  <si>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</si>
  <si>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</si>
  <si>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</si>
  <si>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</si>
  <si>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</si>
  <si>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</si>
  <si>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</si>
  <si>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</si>
  <si>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</si>
  <si>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</si>
  <si>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</si>
  <si>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</si>
  <si>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</si>
  <si>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</si>
  <si>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</si>
  <si>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</si>
  <si>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</si>
  <si>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</si>
  <si>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</si>
  <si>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</si>
  <si>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</si>
  <si>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</si>
  <si>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</si>
  <si>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</si>
  <si>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</si>
  <si>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</si>
  <si>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</si>
  <si>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</si>
  <si>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</si>
  <si>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</si>
  <si>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</si>
  <si>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</si>
  <si>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</si>
  <si>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</si>
  <si>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</si>
  <si>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</si>
  <si>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</si>
  <si>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</si>
  <si>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</si>
  <si>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</si>
  <si>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</si>
  <si>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</si>
  <si>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</si>
  <si>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</si>
  <si>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</si>
  <si>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</si>
  <si>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</si>
  <si>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</si>
  <si>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</si>
  <si>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</si>
  <si>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</si>
  <si>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</si>
  <si>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</si>
  <si>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</si>
  <si>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</si>
  <si>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</si>
  <si>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</si>
  <si>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</si>
  <si>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</si>
  <si>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</si>
  <si>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</si>
  <si>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</si>
  <si>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</si>
  <si>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</si>
  <si>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</si>
  <si>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</si>
  <si>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</si>
  <si>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</si>
  <si>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</si>
  <si>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</si>
  <si>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</si>
  <si>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</si>
  <si>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</si>
  <si>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</si>
  <si>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</si>
  <si>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</si>
  <si>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</si>
  <si>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</si>
  <si>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</si>
  <si>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</si>
  <si>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</si>
  <si>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</si>
  <si>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</si>
  <si>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</si>
  <si>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</si>
  <si>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</si>
  <si>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</si>
  <si>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</si>
  <si>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</si>
  <si>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</si>
  <si>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</si>
  <si>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</si>
  <si>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</si>
  <si>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</si>
  <si>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</si>
  <si>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</si>
  <si>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</si>
  <si>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</si>
  <si>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</si>
  <si>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</si>
  <si>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</si>
  <si>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</si>
  <si>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</si>
  <si>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</si>
  <si>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</si>
  <si>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</si>
  <si>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</si>
  <si>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</si>
  <si>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</si>
  <si>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</si>
  <si>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</si>
  <si>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</si>
  <si>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</si>
  <si>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</si>
  <si>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</si>
  <si>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</si>
  <si>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</si>
  <si>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</si>
  <si>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</si>
  <si>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</si>
  <si>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</si>
  <si>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</si>
  <si>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</si>
  <si>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</si>
  <si>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</si>
  <si>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</si>
  <si>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</si>
  <si>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</si>
  <si>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</si>
  <si>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</si>
  <si>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</si>
  <si>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</si>
  <si>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</si>
  <si>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</si>
  <si>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</si>
  <si>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</si>
  <si>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</si>
  <si>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</si>
  <si>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</si>
  <si>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</si>
  <si>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</si>
  <si>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</si>
  <si>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</si>
  <si>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</si>
  <si>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</si>
  <si>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</si>
  <si>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</si>
  <si>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</si>
  <si>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</si>
  <si>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</si>
  <si>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</si>
  <si>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</si>
  <si>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</si>
  <si>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</si>
  <si>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</si>
  <si>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</si>
  <si>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</si>
  <si>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</si>
  <si>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</si>
  <si>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</si>
  <si>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</si>
  <si>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</si>
  <si>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</si>
  <si>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</si>
  <si>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</si>
  <si>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</si>
  <si>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</si>
  <si>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</si>
  <si>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</si>
  <si>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</si>
  <si>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</si>
  <si>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</si>
  <si>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</si>
  <si>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</si>
  <si>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</si>
  <si>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</si>
  <si>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</si>
  <si>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</si>
  <si>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</si>
  <si>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</si>
  <si>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</si>
  <si>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</si>
  <si>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</si>
  <si>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</si>
  <si>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</si>
  <si>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</si>
  <si>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</si>
  <si>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</si>
  <si>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</si>
  <si>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</si>
  <si>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</si>
  <si>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</si>
  <si>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</si>
  <si>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</si>
  <si>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</si>
  <si>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</si>
  <si>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</si>
  <si>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</si>
  <si>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</si>
  <si>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</si>
  <si>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</si>
  <si>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</si>
  <si>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</si>
  <si>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</si>
  <si>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</si>
  <si>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</si>
  <si>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</si>
  <si>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</si>
  <si>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</si>
  <si>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</si>
  <si>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</si>
  <si>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</si>
  <si>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</si>
  <si>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</si>
  <si>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</si>
  <si>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</si>
  <si>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</si>
  <si>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</si>
  <si>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</si>
  <si>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</si>
  <si>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</si>
  <si>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</si>
  <si>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</si>
  <si>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</si>
  <si>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</si>
  <si>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</si>
  <si>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</si>
  <si>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</si>
  <si>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</si>
  <si>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</si>
  <si>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</si>
  <si>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</si>
  <si>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</si>
  <si>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</si>
  <si>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</si>
  <si>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</si>
  <si>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</si>
  <si>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</si>
  <si>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</si>
  <si>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</si>
  <si>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</si>
  <si>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</si>
  <si>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</si>
  <si>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</si>
  <si>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</si>
  <si>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</si>
  <si>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</si>
  <si>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</si>
  <si>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</si>
  <si>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</si>
  <si>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</si>
  <si>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</si>
  <si>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</si>
  <si>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</si>
  <si>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</si>
  <si>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</si>
  <si>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</si>
  <si>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</si>
  <si>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</si>
  <si>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</si>
  <si>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</si>
  <si>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</si>
  <si>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</si>
  <si>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</si>
  <si>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</si>
  <si>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</si>
  <si>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</si>
  <si>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</si>
  <si>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</si>
  <si>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</si>
  <si>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</si>
  <si>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</si>
  <si>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</si>
  <si>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</si>
  <si>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</si>
  <si>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</si>
  <si>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</si>
  <si>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</si>
  <si>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</si>
  <si>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</si>
  <si>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</si>
  <si>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</si>
  <si>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</si>
  <si>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</si>
  <si>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</si>
  <si>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</si>
  <si>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</si>
  <si>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</si>
  <si>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</si>
  <si>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</si>
  <si>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</si>
  <si>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</si>
  <si>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</si>
  <si>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</si>
  <si>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</si>
  <si>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</si>
  <si>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</si>
  <si>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</si>
  <si>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</si>
  <si>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</si>
  <si>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</si>
  <si>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</si>
  <si>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</si>
  <si>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</si>
  <si>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</si>
  <si>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</si>
  <si>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</si>
  <si>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</si>
  <si>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</si>
  <si>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</si>
  <si>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</si>
  <si>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</si>
  <si>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</si>
  <si>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</si>
  <si>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</si>
  <si>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</si>
  <si>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</si>
  <si>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</si>
  <si>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</si>
  <si>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</si>
  <si>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</si>
  <si>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</si>
  <si>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</si>
  <si>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</si>
  <si>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</si>
  <si>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</si>
  <si>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</si>
  <si>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</si>
  <si>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</si>
  <si>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</si>
  <si>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</si>
  <si>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</si>
  <si>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</si>
  <si>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</si>
  <si>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</si>
  <si>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</si>
  <si>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</si>
  <si>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</si>
  <si>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</si>
  <si>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</si>
  <si>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</si>
  <si>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</si>
  <si>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</si>
  <si>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</si>
  <si>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</si>
  <si>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</si>
  <si>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</si>
  <si>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</si>
  <si>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</si>
  <si>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</si>
  <si>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</si>
  <si>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</si>
  <si>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</si>
  <si>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</si>
  <si>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</si>
  <si>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</si>
  <si>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</si>
  <si>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</si>
  <si>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</si>
  <si>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</si>
  <si>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</si>
  <si>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</si>
  <si>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</si>
  <si>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</si>
  <si>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</si>
  <si>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</si>
  <si>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</si>
  <si>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</si>
  <si>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</si>
  <si>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</si>
  <si>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</si>
  <si>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</si>
  <si>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</si>
  <si>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</si>
  <si>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</si>
  <si>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</si>
  <si>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</si>
  <si>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</si>
  <si>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</si>
  <si>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</si>
  <si>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</si>
  <si>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</si>
  <si>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</si>
  <si>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</si>
  <si>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</si>
  <si>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</si>
  <si>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</si>
  <si>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</si>
  <si>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</si>
  <si>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</si>
  <si>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</si>
  <si>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</si>
  <si>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</si>
  <si>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</si>
  <si>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</si>
  <si>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</si>
  <si>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</si>
  <si>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</si>
  <si>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</si>
  <si>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</si>
  <si>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</si>
  <si>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</si>
  <si>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</si>
  <si>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</si>
  <si>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</si>
  <si>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</si>
  <si>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</si>
  <si>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</si>
  <si>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</si>
  <si>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</si>
  <si>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</si>
  <si>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</si>
  <si>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</si>
  <si>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</si>
  <si>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</si>
  <si>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</si>
  <si>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</si>
  <si>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</si>
  <si>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</si>
  <si>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</si>
  <si>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</si>
  <si>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</si>
  <si>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</si>
  <si>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</si>
  <si>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</si>
  <si>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</si>
  <si>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</si>
  <si>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</si>
  <si>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</si>
  <si>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</si>
  <si>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</si>
  <si>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</si>
  <si>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</si>
  <si>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</si>
  <si>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</si>
  <si>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</si>
  <si>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</si>
  <si>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</si>
  <si>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</si>
  <si>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</si>
  <si>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</si>
  <si>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</si>
  <si>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</si>
  <si>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</si>
  <si>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</si>
  <si>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</si>
  <si>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</si>
  <si>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</si>
  <si>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</si>
  <si>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</si>
  <si>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</si>
  <si>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</si>
  <si>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</si>
  <si>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</si>
  <si>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</si>
  <si>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</si>
  <si>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</si>
  <si>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</si>
  <si>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</si>
  <si>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</si>
  <si>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</si>
  <si>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</si>
  <si>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</si>
  <si>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</si>
  <si>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</si>
  <si>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</si>
  <si>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</si>
  <si>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</si>
  <si>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</si>
  <si>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</si>
  <si>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</si>
  <si>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</si>
  <si>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</si>
  <si>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</si>
  <si>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</si>
  <si>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</si>
  <si>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</si>
  <si>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</si>
  <si>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</si>
  <si>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</si>
  <si>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</si>
  <si>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</si>
  <si>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</si>
  <si>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</si>
  <si>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</si>
  <si>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</si>
  <si>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</si>
  <si>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</si>
  <si>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</si>
  <si>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</si>
  <si>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</si>
  <si>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</si>
  <si>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</si>
  <si>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</si>
  <si>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</si>
  <si>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</si>
  <si>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</si>
  <si>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</si>
  <si>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</si>
  <si>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</si>
  <si>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</si>
  <si>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</si>
  <si>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</si>
  <si>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</si>
  <si>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</si>
  <si>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</si>
  <si>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</si>
  <si>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</si>
  <si>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</si>
  <si>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</si>
  <si>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</si>
  <si>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</si>
  <si>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</si>
  <si>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</si>
  <si>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</si>
  <si>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</si>
  <si>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</si>
  <si>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</si>
  <si>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</si>
  <si>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</si>
  <si>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</si>
  <si>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</si>
  <si>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</si>
  <si>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</si>
  <si>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</si>
  <si>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</si>
  <si>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</si>
  <si>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</si>
  <si>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</si>
  <si>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</si>
  <si>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</si>
  <si>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</si>
  <si>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</si>
  <si>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</si>
  <si>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</si>
  <si>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</si>
  <si>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</si>
  <si>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</si>
  <si>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</si>
  <si>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</si>
  <si>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</si>
  <si>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</si>
  <si>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</si>
  <si>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</si>
  <si>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</si>
  <si>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</si>
  <si>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</si>
  <si>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</si>
  <si>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</si>
  <si>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</si>
  <si>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</si>
  <si>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</si>
  <si>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</si>
  <si>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</si>
  <si>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</si>
  <si>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</si>
  <si>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</si>
  <si>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</si>
  <si>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</si>
  <si>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</si>
  <si>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</si>
  <si>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</si>
  <si>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</si>
  <si>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</si>
  <si>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</si>
  <si>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</si>
  <si>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</si>
  <si>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</si>
  <si>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</si>
  <si>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</si>
  <si>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</si>
  <si>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</si>
  <si>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</si>
  <si>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</si>
  <si>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</si>
  <si>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</si>
  <si>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</si>
  <si>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</si>
  <si>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</si>
  <si>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</si>
  <si>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</si>
  <si>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</si>
  <si>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</si>
  <si>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</si>
  <si>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</si>
  <si>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</si>
  <si>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</si>
  <si>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</si>
  <si>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</si>
  <si>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</si>
  <si>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</si>
  <si>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</si>
  <si>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</si>
  <si>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</si>
  <si>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</si>
  <si>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</si>
  <si>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</si>
  <si>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</si>
  <si>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</si>
  <si>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</si>
  <si>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</si>
  <si>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</si>
  <si>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</si>
  <si>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</si>
  <si>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</si>
  <si>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</si>
  <si>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</si>
  <si>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</si>
  <si>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</si>
  <si>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</si>
  <si>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</si>
  <si>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</si>
  <si>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</si>
  <si>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</si>
  <si>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</si>
  <si>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</si>
  <si>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</si>
  <si>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</si>
  <si>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</si>
  <si>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</si>
  <si>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</si>
  <si>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</si>
  <si>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</si>
  <si>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</si>
  <si>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</si>
  <si>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</si>
  <si>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</si>
  <si>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</si>
  <si>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</si>
  <si>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</si>
  <si>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</si>
  <si>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</si>
  <si>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</si>
  <si>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</si>
  <si>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</si>
  <si>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</si>
  <si>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</si>
  <si>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</si>
  <si>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</si>
  <si>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</si>
  <si>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</si>
  <si>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</si>
  <si>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</si>
  <si>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</si>
  <si>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</si>
  <si>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</si>
  <si>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</si>
  <si>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</si>
  <si>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</si>
  <si>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</si>
  <si>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</si>
  <si>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</si>
  <si>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</si>
  <si>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</si>
  <si>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</si>
  <si>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</si>
  <si>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</si>
  <si>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</si>
  <si>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</si>
  <si>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</si>
  <si>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</si>
  <si>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</si>
  <si>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</si>
  <si>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</si>
  <si>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</si>
  <si>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</si>
  <si>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</si>
  <si>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</si>
  <si>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</si>
  <si>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</si>
  <si>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</si>
  <si>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</si>
  <si>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</si>
  <si>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</si>
  <si>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</si>
  <si>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</si>
  <si>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</si>
  <si>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</si>
  <si>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</si>
  <si>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</si>
  <si>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</si>
  <si>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</si>
  <si>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</si>
  <si>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</si>
  <si>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</si>
  <si>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</si>
  <si>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</si>
  <si>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</si>
  <si>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</si>
  <si>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</si>
  <si>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</si>
  <si>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</si>
  <si>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</si>
  <si>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</si>
  <si>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</si>
  <si>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</si>
  <si>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</si>
  <si>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</si>
  <si>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</si>
  <si>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</si>
  <si>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</si>
  <si>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</si>
  <si>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</si>
  <si>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</si>
  <si>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</si>
  <si>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</si>
  <si>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</si>
  <si>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</si>
  <si>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</si>
  <si>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</si>
  <si>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</si>
  <si>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</si>
  <si>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</si>
  <si>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</si>
  <si>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</si>
  <si>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</si>
  <si>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</si>
  <si>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</si>
  <si>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</si>
  <si>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</si>
  <si>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</si>
  <si>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</si>
  <si>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</si>
  <si>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</si>
  <si>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</si>
  <si>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</si>
  <si>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</si>
  <si>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</si>
  <si>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</si>
  <si>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</si>
  <si>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</si>
  <si>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</si>
  <si>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</si>
  <si>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</si>
  <si>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</si>
  <si>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</si>
  <si>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</si>
  <si>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</si>
  <si>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</si>
  <si>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</si>
  <si>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</si>
  <si>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</si>
  <si>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</si>
  <si>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</si>
  <si>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</si>
  <si>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</si>
  <si>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</si>
  <si>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</si>
  <si>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</si>
  <si>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</si>
  <si>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</si>
  <si>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</si>
  <si>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</si>
  <si>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</si>
  <si>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</si>
  <si>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</si>
  <si>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</si>
  <si>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</si>
  <si>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</si>
  <si>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</si>
  <si>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</si>
  <si>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</si>
  <si>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</si>
  <si>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</si>
  <si>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</si>
  <si>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</si>
  <si>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</si>
  <si>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</si>
  <si>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</si>
  <si>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</si>
  <si>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</si>
  <si>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</si>
  <si>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</si>
  <si>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</si>
  <si>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</si>
  <si>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</si>
  <si>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</si>
  <si>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</si>
  <si>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</si>
  <si>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</si>
  <si>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</si>
  <si>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</si>
  <si>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</si>
  <si>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</si>
  <si>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</si>
  <si>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</si>
  <si>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</si>
  <si>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</si>
  <si>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</si>
  <si>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</si>
  <si>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</si>
  <si>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</si>
  <si>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</si>
  <si>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</si>
  <si>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</si>
  <si>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</si>
  <si>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</si>
  <si>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</si>
  <si>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</si>
  <si>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</si>
  <si>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</si>
  <si>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</si>
  <si>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</si>
  <si>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</si>
  <si>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</si>
  <si>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</si>
  <si>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</si>
  <si>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</si>
  <si>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</si>
  <si>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</si>
  <si>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</si>
  <si>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</si>
  <si>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</si>
  <si>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</si>
  <si>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</si>
  <si>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</si>
  <si>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</si>
  <si>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</si>
  <si>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</si>
  <si>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</si>
  <si>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</si>
  <si>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</si>
  <si>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</si>
  <si>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</si>
  <si>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</si>
  <si>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</si>
  <si>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</si>
  <si>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</si>
  <si>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</si>
  <si>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</si>
  <si>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</si>
  <si>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</si>
  <si>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</si>
  <si>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</si>
  <si>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</si>
  <si>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</si>
  <si>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</si>
  <si>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</si>
  <si>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</si>
  <si>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</si>
  <si>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</si>
  <si>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</si>
  <si>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</si>
  <si>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</si>
  <si>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</si>
  <si>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</si>
  <si>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</si>
  <si>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</si>
  <si>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</si>
  <si>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</si>
  <si>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</si>
  <si>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</si>
  <si>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</si>
  <si>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</si>
  <si>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</si>
  <si>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</si>
  <si>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</si>
  <si>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</si>
  <si>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</si>
  <si>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</si>
  <si>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</si>
  <si>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</si>
  <si>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</si>
  <si>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</si>
  <si>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</si>
  <si>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</si>
  <si>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</si>
  <si>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</si>
  <si>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</si>
  <si>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</si>
  <si>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</si>
  <si>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</si>
  <si>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</si>
  <si>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</si>
  <si>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</si>
  <si>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</si>
  <si>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</si>
  <si>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</si>
  <si>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</si>
  <si>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</si>
  <si>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</si>
  <si>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</si>
  <si>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</si>
  <si>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</si>
  <si>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</si>
  <si>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</si>
  <si>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</si>
  <si>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</si>
  <si>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</si>
  <si>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</si>
  <si>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</si>
  <si>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</si>
  <si>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</si>
  <si>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</si>
  <si>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</si>
  <si>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</si>
  <si>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</si>
  <si>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</si>
  <si>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</si>
  <si>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</si>
  <si>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</si>
  <si>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</si>
  <si>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</si>
  <si>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</si>
  <si>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</si>
  <si>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</si>
  <si>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</si>
  <si>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</si>
  <si>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</si>
  <si>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</si>
  <si>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</si>
  <si>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</si>
  <si>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</si>
  <si>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</si>
  <si>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</si>
  <si>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</si>
  <si>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</si>
  <si>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</si>
  <si>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</si>
  <si>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</si>
  <si>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</si>
  <si>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</si>
  <si>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</si>
  <si>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</si>
  <si>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</si>
  <si>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</si>
  <si>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</si>
  <si>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</si>
  <si>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</si>
  <si>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</si>
  <si>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</si>
  <si>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</si>
  <si>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</si>
  <si>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</si>
  <si>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</si>
  <si>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</si>
  <si>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</si>
  <si>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</si>
  <si>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</si>
  <si>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</si>
  <si>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</si>
  <si>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</si>
  <si>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</si>
  <si>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</si>
  <si>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</si>
  <si>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</si>
  <si>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</si>
  <si>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</si>
  <si>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</si>
  <si>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</si>
  <si>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</si>
  <si>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</si>
  <si>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</si>
  <si>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</si>
  <si>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</si>
  <si>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</si>
  <si>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</si>
  <si>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</si>
  <si>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</si>
  <si>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</si>
  <si>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</si>
  <si>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</si>
  <si>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</si>
  <si>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</si>
  <si>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</si>
  <si>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</si>
  <si>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</si>
  <si>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</si>
  <si>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</si>
  <si>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</si>
  <si>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</si>
  <si>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</si>
  <si>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</si>
  <si>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</si>
  <si>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</si>
  <si>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</si>
  <si>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</si>
  <si>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</si>
  <si>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</si>
  <si>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</si>
  <si>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</si>
  <si>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</si>
  <si>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</si>
  <si>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</si>
  <si>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</si>
  <si>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</si>
  <si>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</si>
  <si>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</si>
  <si>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</si>
  <si>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</si>
  <si>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</si>
  <si>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</si>
  <si>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</si>
  <si>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</si>
  <si>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</si>
  <si>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</si>
  <si>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</si>
  <si>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</si>
  <si>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</si>
  <si>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</si>
  <si>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</si>
  <si>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</si>
  <si>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</si>
  <si>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</si>
  <si>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</si>
  <si>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</si>
  <si>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</si>
  <si>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</si>
  <si>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</si>
  <si>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</si>
  <si>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</si>
  <si>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</si>
  <si>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</si>
  <si>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</si>
  <si>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</si>
  <si>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</si>
  <si>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</si>
  <si>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</si>
  <si>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</si>
  <si>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</si>
  <si>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</si>
  <si>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</si>
  <si>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</si>
  <si>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</si>
  <si>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</si>
  <si>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</si>
  <si>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</si>
  <si>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</si>
  <si>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</si>
  <si>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</si>
  <si>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</si>
  <si>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</si>
  <si>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</si>
  <si>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</si>
  <si>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</si>
  <si>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</si>
  <si>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</si>
  <si>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</si>
  <si>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</si>
  <si>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</si>
  <si>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</si>
  <si>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</si>
  <si>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</si>
  <si>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</si>
  <si>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</si>
  <si>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</si>
  <si>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</si>
  <si>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</si>
  <si>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</si>
  <si>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</si>
  <si>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</si>
  <si>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</si>
  <si>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</si>
  <si>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</si>
  <si>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</si>
  <si>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</si>
  <si>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</si>
  <si>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</si>
  <si>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</si>
  <si>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</si>
  <si>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</si>
  <si>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</si>
  <si>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</si>
  <si>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</si>
  <si>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</si>
  <si>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</si>
  <si>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</si>
  <si>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</si>
  <si>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</si>
  <si>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</si>
  <si>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</si>
  <si>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</si>
  <si>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</si>
  <si>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</si>
  <si>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</si>
  <si>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</si>
  <si>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</si>
  <si>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</si>
  <si>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</si>
  <si>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</si>
  <si>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</si>
  <si>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</si>
  <si>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</si>
  <si>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</si>
  <si>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</si>
  <si>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</si>
  <si>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</si>
  <si>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</si>
  <si>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</si>
  <si>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</si>
  <si>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</si>
  <si>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</si>
  <si>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</si>
  <si>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</si>
  <si>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</si>
  <si>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</si>
  <si>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</si>
  <si>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</si>
  <si>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</si>
  <si>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</si>
  <si>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</si>
  <si>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</si>
  <si>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</si>
  <si>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</si>
  <si>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</si>
  <si>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</si>
  <si>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</si>
  <si>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</si>
  <si>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</si>
  <si>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</si>
  <si>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</si>
  <si>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</si>
  <si>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</si>
  <si>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</si>
  <si>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</si>
  <si>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</si>
  <si>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</si>
  <si>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</si>
  <si>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</si>
  <si>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</si>
  <si>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</si>
  <si>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</si>
  <si>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</si>
  <si>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</si>
  <si>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</si>
  <si>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</si>
  <si>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</si>
  <si>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</si>
  <si>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</si>
  <si>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</si>
  <si>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</si>
  <si>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</si>
  <si>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</si>
  <si>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</si>
  <si>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</si>
  <si>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</si>
  <si>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</si>
  <si>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</si>
  <si>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</si>
  <si>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</si>
  <si>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</si>
  <si>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</si>
  <si>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</si>
  <si>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</si>
  <si>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</si>
  <si>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</si>
  <si>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</si>
  <si>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</si>
  <si>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</si>
  <si>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</si>
  <si>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</si>
  <si>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</si>
  <si>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</si>
  <si>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</si>
  <si>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</si>
  <si>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</si>
  <si>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</si>
  <si>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</si>
  <si>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</si>
  <si>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</si>
  <si>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</si>
  <si>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</si>
  <si>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</si>
  <si>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</si>
  <si>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</si>
  <si>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</si>
  <si>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</si>
  <si>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</si>
  <si>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</si>
  <si>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</si>
  <si>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</si>
  <si>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</si>
  <si>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</si>
  <si>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</si>
  <si>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</si>
  <si>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</si>
  <si>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</si>
  <si>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</si>
  <si>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</si>
  <si>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</si>
  <si>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</si>
  <si>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</si>
  <si>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</si>
  <si>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</si>
  <si>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</si>
  <si>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</si>
  <si>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</si>
  <si>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</si>
  <si>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</si>
  <si>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</si>
  <si>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</si>
  <si>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</si>
  <si>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</si>
  <si>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</si>
  <si>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</si>
  <si>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</si>
  <si>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</si>
  <si>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</si>
  <si>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</si>
  <si>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</si>
  <si>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</si>
  <si>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</si>
  <si>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</si>
  <si>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</si>
  <si>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</si>
  <si>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</si>
  <si>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</si>
  <si>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</si>
  <si>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</si>
  <si>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</si>
  <si>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</si>
  <si>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</si>
  <si>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</si>
  <si>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</si>
  <si>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</si>
  <si>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</si>
  <si>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</si>
  <si>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</si>
  <si>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</si>
  <si>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</si>
  <si>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</si>
  <si>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</si>
  <si>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</si>
  <si>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</si>
  <si>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</si>
  <si>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</si>
  <si>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</si>
  <si>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</si>
  <si>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</si>
  <si>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</si>
  <si>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</si>
  <si>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</si>
  <si>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</si>
  <si>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</si>
  <si>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</si>
  <si>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</si>
  <si>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</si>
  <si>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</si>
  <si>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</si>
  <si>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</si>
  <si>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</si>
  <si>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</si>
  <si>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</si>
  <si>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</si>
  <si>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</si>
  <si>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</si>
  <si>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</si>
  <si>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</si>
  <si>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</si>
  <si>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</si>
  <si>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</si>
  <si>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</si>
  <si>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</si>
  <si>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</si>
  <si>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</si>
  <si>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</si>
  <si>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</si>
  <si>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</si>
  <si>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</si>
  <si>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</si>
  <si>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</si>
  <si>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</si>
  <si>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</si>
  <si>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</si>
  <si>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</si>
  <si>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</si>
  <si>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</si>
  <si>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</si>
  <si>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</si>
  <si>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</si>
  <si>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</si>
  <si>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</si>
  <si>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</si>
  <si>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</si>
  <si>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</si>
  <si>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</si>
  <si>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</si>
  <si>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</si>
  <si>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</si>
  <si>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</si>
  <si>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</si>
  <si>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</si>
  <si>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</si>
  <si>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</si>
  <si>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</si>
  <si>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</si>
  <si>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</si>
  <si>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</si>
  <si>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</si>
  <si>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</si>
  <si>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</si>
  <si>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</si>
  <si>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</si>
  <si>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</si>
  <si>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</si>
  <si>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</si>
  <si>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</si>
  <si>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</si>
  <si>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</si>
  <si>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</si>
  <si>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</si>
  <si>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</si>
  <si>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</si>
  <si>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</si>
  <si>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</si>
  <si>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</si>
  <si>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</si>
  <si>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</si>
  <si>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</si>
  <si>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</si>
  <si>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</si>
  <si>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</si>
  <si>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</si>
  <si>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</si>
  <si>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</si>
  <si>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</si>
  <si>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</si>
  <si>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</si>
  <si>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</si>
  <si>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</si>
  <si>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</si>
  <si>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</si>
  <si>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</si>
  <si>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</si>
  <si>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</si>
  <si>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</si>
  <si>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</si>
  <si>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</si>
  <si>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</si>
  <si>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</si>
  <si>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</si>
  <si>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</si>
  <si>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</si>
  <si>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</si>
  <si>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</si>
  <si>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</si>
  <si>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</si>
  <si>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</si>
  <si>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</si>
  <si>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</si>
  <si>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</si>
  <si>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</si>
  <si>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</si>
  <si>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</si>
  <si>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</si>
  <si>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</si>
  <si>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</si>
  <si>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</si>
  <si>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</si>
  <si>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</si>
  <si>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</si>
  <si>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</si>
  <si>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</si>
  <si>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</si>
  <si>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</si>
  <si>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</si>
  <si>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</si>
  <si>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</si>
  <si>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</si>
  <si>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</si>
  <si>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</si>
  <si>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</si>
  <si>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</si>
  <si>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</si>
  <si>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</si>
  <si>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</si>
  <si>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</si>
  <si>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</si>
  <si>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</si>
  <si>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</si>
  <si>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</si>
  <si>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</si>
  <si>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</si>
  <si>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</si>
  <si>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</si>
  <si>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</si>
  <si>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</si>
  <si>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</si>
  <si>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</si>
  <si>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</si>
  <si>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</si>
  <si>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</si>
  <si>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</si>
  <si>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</si>
  <si>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</si>
  <si>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</si>
  <si>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</si>
  <si>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</si>
  <si>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</si>
  <si>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</si>
  <si>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</si>
  <si>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</si>
  <si>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</si>
  <si>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</si>
  <si>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</si>
  <si>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</si>
  <si>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</si>
  <si>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</si>
  <si>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</si>
  <si>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</si>
  <si>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</si>
  <si>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</si>
  <si>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</si>
  <si>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</si>
  <si>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</si>
  <si>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</si>
  <si>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</si>
  <si>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</si>
  <si>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</si>
  <si>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</si>
  <si>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</si>
  <si>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</si>
  <si>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</si>
  <si>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</si>
  <si>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</si>
  <si>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</si>
  <si>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</si>
  <si>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</si>
  <si>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</si>
  <si>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</si>
  <si>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</si>
  <si>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</si>
  <si>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</si>
  <si>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</si>
  <si>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</si>
  <si>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</si>
  <si>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</si>
  <si>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</si>
  <si>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</si>
  <si>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</si>
  <si>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</si>
  <si>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</si>
  <si>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</si>
  <si>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</si>
  <si>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</si>
  <si>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</si>
  <si>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</si>
  <si>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</si>
  <si>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</si>
  <si>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</si>
  <si>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</si>
  <si>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</si>
  <si>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</si>
  <si>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</si>
  <si>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</si>
  <si>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</si>
  <si>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</si>
  <si>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</si>
  <si>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</si>
  <si>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</si>
  <si>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</si>
  <si>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</si>
  <si>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</si>
  <si>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</si>
  <si>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</si>
  <si>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</si>
  <si>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</si>
  <si>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</si>
  <si>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</si>
  <si>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</si>
  <si>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</si>
  <si>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</si>
  <si>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</si>
  <si>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</si>
  <si>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</si>
  <si>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</si>
  <si>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</si>
  <si>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</si>
  <si>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</si>
  <si>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</si>
  <si>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</si>
  <si>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</si>
  <si>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</si>
  <si>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</si>
  <si>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</si>
  <si>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</si>
  <si>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</si>
  <si>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</si>
  <si>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</si>
  <si>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</si>
  <si>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</si>
  <si>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</si>
  <si>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</si>
  <si>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</si>
  <si>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</si>
  <si>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</si>
  <si>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</si>
  <si>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</si>
  <si>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</si>
  <si>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</si>
  <si>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</si>
  <si>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</si>
  <si>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</si>
  <si>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</si>
  <si>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</si>
  <si>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</si>
  <si>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</si>
  <si>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</si>
  <si>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</si>
  <si>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</si>
  <si>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</si>
  <si>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</si>
  <si>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</si>
  <si>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</si>
  <si>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</si>
  <si>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</si>
  <si>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</si>
  <si>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</si>
  <si>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</si>
  <si>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</si>
  <si>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</si>
  <si>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</si>
  <si>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</si>
  <si>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</si>
  <si>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</si>
  <si>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</si>
  <si>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</si>
  <si>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</si>
  <si>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</si>
  <si>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</si>
  <si>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</si>
  <si>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</si>
  <si>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</si>
  <si>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</si>
  <si>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</si>
  <si>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</si>
  <si>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</si>
  <si>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</si>
  <si>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</si>
  <si>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</si>
  <si>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</si>
  <si>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</si>
  <si>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</si>
  <si>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</si>
  <si>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</si>
  <si>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</si>
  <si>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</si>
  <si>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</si>
  <si>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</si>
  <si>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</si>
  <si>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</si>
  <si>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</si>
  <si>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</si>
  <si>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</si>
  <si>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</si>
  <si>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</si>
  <si>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</si>
  <si>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</si>
  <si>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</si>
  <si>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</si>
  <si>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</si>
  <si>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</si>
  <si>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</si>
  <si>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</si>
  <si>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</si>
  <si>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</si>
  <si>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</si>
  <si>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</si>
  <si>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</si>
  <si>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</si>
  <si>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</si>
  <si>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</si>
  <si>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</si>
  <si>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</si>
  <si>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</si>
  <si>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</si>
  <si>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</si>
  <si>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</si>
  <si>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</si>
  <si>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</si>
  <si>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</si>
  <si>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</si>
  <si>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</si>
  <si>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</si>
  <si>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</si>
  <si>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</si>
  <si>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</si>
  <si>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</si>
  <si>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</si>
  <si>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</si>
  <si>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</si>
  <si>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</si>
  <si>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</si>
  <si>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</si>
  <si>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</si>
  <si>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</si>
  <si>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</si>
  <si>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</si>
  <si>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</si>
  <si>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</si>
  <si>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</si>
  <si>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</si>
  <si>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</si>
  <si>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</si>
  <si>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</si>
  <si>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</si>
  <si>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</si>
  <si>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</si>
  <si>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</si>
  <si>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</si>
  <si>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</si>
  <si>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</si>
  <si>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</si>
  <si>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</si>
  <si>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</si>
  <si>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</si>
  <si>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</si>
  <si>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</si>
  <si>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</si>
  <si>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</si>
  <si>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</si>
  <si>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</si>
  <si>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</si>
  <si>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</si>
  <si>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</si>
  <si>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</si>
  <si>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</si>
  <si>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</si>
  <si>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</si>
  <si>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</si>
  <si>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</si>
  <si>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</si>
  <si>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</si>
  <si>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</si>
  <si>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</si>
  <si>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</si>
  <si>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</si>
  <si>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</si>
  <si>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</si>
  <si>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</si>
  <si>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</si>
  <si>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</si>
  <si>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</si>
  <si>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</si>
  <si>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</si>
  <si>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</si>
  <si>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</si>
  <si>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</si>
  <si>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</si>
  <si>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</si>
  <si>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</si>
  <si>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</si>
  <si>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</si>
  <si>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</si>
  <si>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</si>
  <si>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</si>
  <si>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</si>
  <si>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</si>
  <si>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</si>
  <si>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</si>
  <si>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</si>
  <si>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</si>
  <si>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</si>
  <si>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</si>
  <si>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</si>
  <si>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</si>
  <si>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</si>
  <si>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</si>
  <si>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</si>
  <si>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</si>
  <si>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</si>
  <si>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</si>
  <si>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</si>
  <si>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</si>
  <si>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</si>
  <si>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</si>
  <si>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</si>
  <si>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</si>
  <si>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</si>
  <si>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</si>
  <si>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</si>
  <si>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</si>
  <si>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</si>
  <si>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</si>
  <si>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</si>
  <si>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</si>
  <si>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</si>
  <si>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</si>
  <si>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</si>
  <si>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</si>
  <si>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</si>
  <si>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</si>
  <si>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</si>
  <si>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</si>
  <si>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</si>
  <si>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</si>
  <si>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</si>
  <si>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</si>
  <si>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</si>
  <si>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</si>
  <si>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</si>
  <si>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</si>
  <si>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</si>
  <si>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</si>
  <si>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</si>
  <si>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</si>
  <si>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</si>
  <si>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</si>
  <si>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</si>
  <si>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</si>
  <si>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</si>
  <si>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</si>
  <si>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</si>
  <si>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</si>
  <si>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</si>
  <si>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</si>
  <si>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</si>
  <si>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</si>
  <si>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</si>
  <si>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</si>
  <si>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</si>
  <si>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</si>
  <si>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</si>
  <si>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</si>
  <si>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</si>
  <si>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</si>
  <si>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</si>
  <si>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</si>
  <si>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</si>
  <si>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</si>
  <si>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</si>
  <si>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</si>
  <si>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</si>
  <si>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</si>
  <si>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</si>
  <si>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</si>
  <si>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</si>
  <si>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</si>
  <si>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</si>
  <si>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</si>
  <si>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</si>
  <si>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</si>
  <si>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</si>
  <si>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</si>
  <si>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</si>
  <si>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</si>
  <si>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</si>
  <si>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</si>
  <si>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</si>
  <si>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</si>
  <si>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</si>
  <si>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</si>
  <si>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</si>
  <si>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</si>
  <si>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</si>
  <si>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</si>
  <si>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</si>
  <si>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</si>
  <si>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</si>
  <si>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</si>
  <si>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</si>
  <si>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</si>
  <si>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</si>
  <si>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</si>
  <si>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</si>
  <si>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</si>
  <si>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</si>
  <si>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</si>
  <si>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</si>
  <si>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</si>
  <si>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</si>
  <si>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</si>
  <si>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</si>
  <si>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</si>
  <si>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</si>
  <si>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</si>
  <si>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</si>
  <si>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</si>
  <si>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</si>
  <si>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</si>
  <si>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</si>
  <si>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</si>
  <si>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</si>
  <si>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</si>
  <si>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</si>
  <si>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</si>
  <si>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</si>
  <si>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</si>
  <si>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</si>
  <si>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</si>
  <si>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</si>
  <si>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</si>
  <si>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</si>
  <si>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</si>
  <si>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</si>
  <si>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</si>
  <si>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</si>
  <si>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</si>
  <si>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</si>
  <si>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</si>
  <si>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</si>
  <si>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</si>
  <si>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</si>
  <si>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</si>
  <si>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</si>
  <si>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</si>
  <si>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</si>
  <si>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</si>
  <si>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</si>
  <si>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</si>
  <si>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</si>
  <si>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</si>
  <si>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</si>
  <si>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</si>
  <si>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</si>
  <si>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</si>
  <si>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</si>
  <si>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</si>
  <si>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</si>
  <si>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</si>
  <si>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</si>
  <si>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</si>
  <si>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</si>
  <si>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</si>
  <si>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</si>
  <si>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</si>
  <si>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</si>
  <si>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</si>
  <si>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</si>
  <si>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</si>
  <si>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</si>
  <si>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</si>
  <si>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</si>
  <si>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</si>
  <si>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</si>
  <si>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</si>
  <si>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</si>
  <si>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</si>
  <si>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</si>
  <si>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</si>
  <si>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</si>
  <si>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</si>
  <si>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</si>
  <si>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</si>
  <si>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</si>
  <si>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</si>
  <si>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</si>
  <si>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</si>
  <si>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</si>
  <si>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</si>
  <si>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</si>
  <si>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</si>
  <si>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</si>
  <si>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</si>
  <si>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</si>
  <si>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</si>
  <si>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</si>
  <si>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</si>
  <si>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</si>
  <si>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</si>
  <si>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</si>
  <si>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</si>
  <si>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</si>
  <si>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</si>
  <si>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</si>
  <si>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</si>
  <si>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</si>
  <si>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</si>
  <si>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</si>
  <si>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</si>
  <si>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</si>
  <si>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</si>
  <si>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</si>
  <si>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</si>
  <si>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</si>
  <si>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</si>
  <si>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</si>
  <si>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</si>
  <si>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</si>
  <si>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</si>
  <si>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</si>
  <si>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</si>
  <si>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</si>
  <si>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</si>
  <si>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</si>
  <si>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</si>
  <si>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</si>
  <si>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</si>
  <si>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</si>
  <si>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</si>
  <si>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</si>
  <si>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</si>
  <si>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</si>
  <si>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</si>
  <si>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</si>
  <si>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</si>
  <si>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</si>
  <si>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</si>
  <si>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</si>
  <si>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</si>
  <si>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</si>
  <si>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</si>
  <si>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</si>
  <si>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</si>
  <si>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</si>
  <si>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</si>
  <si>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</si>
  <si>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</si>
  <si>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</si>
  <si>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</si>
  <si>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</si>
  <si>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</si>
  <si>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</si>
  <si>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</si>
  <si>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</si>
  <si>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</si>
  <si>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</si>
  <si>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</si>
  <si>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</si>
  <si>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</si>
  <si>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</si>
  <si>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</si>
  <si>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</si>
  <si>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</si>
  <si>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</si>
  <si>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</si>
  <si>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</si>
  <si>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</si>
  <si>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</si>
  <si>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</si>
  <si>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</si>
  <si>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</si>
  <si>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</si>
  <si>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</si>
  <si>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</si>
  <si>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</si>
  <si>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</si>
  <si>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</si>
  <si>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</si>
  <si>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</si>
  <si>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</si>
  <si>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</si>
  <si>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</si>
  <si>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</si>
  <si>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</si>
  <si>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</si>
  <si>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</si>
  <si>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</si>
  <si>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</si>
  <si>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</si>
  <si>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</si>
  <si>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</si>
  <si>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</si>
  <si>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</si>
  <si>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</si>
  <si>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</si>
  <si>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</si>
  <si>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</si>
  <si>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</si>
  <si>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</si>
  <si>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</si>
  <si>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</si>
  <si>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</si>
  <si>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</si>
  <si>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</si>
  <si>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</si>
  <si>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</si>
  <si>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</si>
  <si>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</si>
  <si>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</si>
  <si>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</si>
  <si>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</si>
  <si>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</si>
  <si>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</si>
  <si>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</si>
  <si>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</si>
  <si>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</si>
  <si>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</si>
  <si>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</si>
  <si>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</si>
  <si>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</si>
  <si>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</si>
  <si>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</si>
  <si>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</si>
  <si>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</si>
  <si>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</si>
  <si>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</si>
  <si>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</si>
  <si>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</si>
  <si>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</si>
  <si>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</si>
  <si>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</si>
  <si>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</si>
  <si>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</si>
  <si>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</si>
  <si>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</si>
  <si>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</si>
  <si>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</si>
  <si>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</si>
  <si>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</si>
  <si>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</si>
  <si>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</si>
  <si>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</si>
  <si>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</si>
  <si>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</si>
  <si>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</si>
  <si>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</si>
  <si>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</si>
  <si>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</si>
  <si>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</si>
  <si>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</si>
  <si>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</si>
  <si>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</si>
  <si>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</si>
  <si>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</si>
  <si>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</si>
  <si>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</si>
  <si>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</si>
  <si>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</si>
  <si>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</si>
  <si>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</si>
  <si>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</si>
  <si>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</si>
  <si>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</si>
  <si>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</si>
  <si>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</si>
  <si>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</si>
  <si>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</si>
  <si>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</si>
  <si>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</si>
  <si>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</si>
  <si>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</si>
  <si>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</si>
  <si>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</si>
  <si>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</si>
  <si>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</si>
  <si>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</si>
  <si>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</si>
  <si>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</si>
  <si>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</si>
  <si>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</si>
  <si>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</si>
  <si>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</si>
  <si>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</si>
  <si>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</si>
  <si>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</si>
  <si>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</si>
  <si>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</si>
  <si>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</si>
  <si>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</si>
  <si>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</si>
  <si>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</si>
  <si>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</si>
  <si>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</si>
  <si>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</si>
  <si>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</si>
  <si>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</si>
  <si>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</si>
  <si>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</si>
  <si>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</si>
  <si>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</si>
  <si>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</si>
  <si>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</si>
  <si>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</si>
  <si>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</si>
  <si>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</si>
  <si>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</si>
  <si>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</si>
  <si>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</si>
  <si>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</si>
  <si>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</si>
  <si>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</si>
  <si>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</si>
  <si>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</si>
  <si>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</si>
  <si>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</si>
  <si>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</si>
  <si>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</si>
  <si>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</si>
  <si>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</si>
  <si>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</si>
  <si>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</si>
  <si>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</si>
  <si>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</si>
  <si>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</si>
  <si>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</si>
  <si>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</si>
  <si>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</si>
  <si>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</si>
  <si>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</si>
  <si>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</si>
  <si>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</si>
  <si>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</si>
  <si>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</si>
  <si>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</si>
  <si>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</si>
  <si>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</si>
  <si>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</si>
  <si>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</si>
  <si>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</si>
  <si>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</si>
  <si>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</si>
  <si>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</si>
  <si>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</si>
  <si>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</si>
  <si>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</si>
  <si>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</si>
  <si>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</si>
  <si>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</si>
  <si>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</si>
  <si>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</si>
  <si>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</si>
  <si>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</si>
  <si>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</si>
  <si>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</si>
  <si>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</si>
  <si>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</si>
  <si>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</si>
  <si>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</si>
  <si>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</si>
  <si>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</si>
  <si>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</si>
  <si>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</si>
  <si>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</si>
  <si>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</si>
  <si>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</si>
  <si>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</si>
  <si>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</si>
  <si>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</si>
  <si>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</si>
  <si>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</si>
  <si>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</si>
  <si>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</si>
  <si>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</si>
  <si>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</si>
  <si>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</si>
  <si>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</si>
  <si>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</si>
  <si>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</si>
  <si>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</si>
  <si>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</si>
  <si>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</si>
  <si>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</si>
  <si>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</si>
  <si>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</si>
  <si>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</si>
  <si>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</si>
  <si>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</si>
  <si>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</si>
  <si>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</si>
  <si>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</si>
  <si>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</si>
  <si>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</si>
  <si>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</si>
  <si>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</si>
  <si>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</si>
  <si>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</si>
  <si>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</si>
  <si>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</si>
  <si>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</si>
  <si>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</si>
  <si>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</si>
  <si>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</si>
  <si>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</si>
  <si>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</si>
  <si>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</si>
  <si>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</si>
  <si>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</si>
  <si>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</si>
  <si>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</si>
  <si>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</si>
  <si>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</si>
  <si>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</si>
  <si>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</si>
  <si>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</si>
  <si>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</si>
  <si>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</si>
  <si>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</si>
  <si>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</si>
  <si>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</si>
  <si>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</si>
  <si>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</si>
  <si>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</si>
  <si>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</si>
  <si>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</si>
  <si>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</si>
  <si>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</si>
  <si>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</si>
  <si>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</si>
  <si>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</si>
  <si>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</si>
  <si>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</si>
  <si>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</si>
  <si>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</si>
  <si>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</si>
  <si>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</si>
  <si>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</si>
  <si>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</si>
  <si>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</si>
  <si>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</si>
  <si>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</si>
  <si>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</si>
  <si>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</si>
  <si>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</si>
  <si>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</si>
  <si>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</si>
  <si>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</si>
  <si>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</si>
  <si>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</si>
  <si>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</si>
  <si>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</si>
  <si>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</si>
  <si>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</si>
  <si>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</si>
  <si>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</si>
  <si>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</si>
  <si>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</si>
  <si>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</si>
  <si>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</si>
  <si>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</si>
  <si>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</si>
  <si>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</si>
  <si>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</si>
  <si>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</si>
  <si>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</si>
  <si>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</si>
  <si>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</si>
  <si>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</si>
  <si>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</si>
  <si>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</si>
  <si>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</si>
  <si>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</si>
  <si>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</si>
  <si>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</si>
  <si>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</si>
  <si>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</si>
  <si>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</si>
  <si>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</si>
  <si>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</si>
  <si>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</si>
  <si>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</si>
  <si>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</si>
  <si>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</si>
  <si>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</si>
  <si>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</si>
  <si>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</si>
  <si>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</si>
  <si>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</si>
  <si>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</si>
  <si>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</si>
  <si>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</si>
  <si>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</si>
  <si>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</si>
  <si>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</si>
  <si>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</si>
  <si>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</si>
  <si>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</si>
  <si>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</si>
  <si>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</si>
  <si>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</si>
  <si>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</si>
  <si>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</si>
  <si>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</si>
  <si>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</si>
  <si>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</si>
  <si>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</si>
  <si>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</si>
  <si>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</si>
  <si>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</si>
  <si>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</si>
  <si>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</si>
  <si>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</si>
  <si>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</si>
  <si>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</si>
  <si>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</si>
  <si>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</si>
  <si>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</si>
  <si>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</si>
  <si>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</si>
  <si>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</si>
  <si>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</si>
  <si>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</si>
  <si>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</si>
  <si>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</si>
  <si>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</si>
  <si>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</si>
  <si>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</si>
  <si>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</si>
  <si>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</si>
  <si>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</si>
  <si>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</si>
  <si>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</si>
  <si>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</si>
  <si>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</si>
  <si>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</si>
  <si>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</si>
  <si>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</si>
  <si>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</si>
  <si>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</si>
  <si>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</si>
  <si>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</si>
  <si>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</si>
  <si>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</si>
  <si>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</si>
  <si>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</si>
  <si>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</si>
  <si>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</si>
  <si>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</si>
  <si>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</si>
  <si>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</si>
  <si>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</si>
  <si>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</si>
  <si>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</si>
  <si>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</si>
  <si>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</si>
  <si>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</si>
  <si>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</si>
  <si>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</si>
  <si>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</si>
  <si>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</si>
  <si>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</si>
  <si>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</si>
  <si>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</si>
  <si>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</si>
  <si>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</si>
  <si>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</si>
  <si>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</si>
  <si>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</si>
  <si>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</si>
  <si>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</si>
  <si>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</si>
  <si>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</si>
  <si>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</si>
  <si>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</si>
  <si>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</si>
  <si>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</si>
  <si>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</si>
  <si>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</si>
  <si>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</si>
  <si>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</si>
  <si>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</si>
  <si>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</si>
  <si>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</si>
  <si>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</si>
  <si>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</si>
  <si>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</si>
  <si>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</si>
  <si>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</si>
  <si>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</si>
  <si>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</si>
  <si>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</si>
  <si>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</si>
  <si>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</si>
  <si>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</si>
  <si>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</si>
  <si>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</si>
  <si>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</si>
  <si>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</si>
  <si>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</si>
  <si>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</si>
  <si>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</si>
  <si>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</si>
  <si>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</si>
  <si>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</si>
  <si>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</si>
  <si>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</si>
  <si>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</si>
  <si>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</si>
  <si>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</si>
  <si>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</si>
  <si>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</si>
  <si>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</si>
  <si>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</si>
  <si>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</si>
  <si>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</si>
  <si>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</si>
  <si>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</si>
  <si>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</si>
  <si>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</si>
  <si>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</si>
  <si>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</si>
  <si>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</si>
  <si>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</si>
  <si>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</si>
  <si>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</si>
  <si>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</si>
  <si>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</si>
  <si>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</si>
  <si>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</si>
  <si>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</si>
  <si>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</si>
  <si>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</si>
  <si>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</si>
  <si>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</si>
  <si>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</si>
  <si>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</si>
  <si>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</si>
  <si>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</si>
  <si>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</si>
  <si>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</si>
  <si>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</si>
  <si>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</si>
  <si>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</si>
  <si>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</si>
  <si>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</si>
  <si>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</si>
  <si>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</si>
  <si>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</si>
  <si>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</si>
  <si>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</si>
  <si>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</si>
  <si>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</si>
  <si>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</si>
  <si>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</si>
  <si>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</si>
  <si>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</si>
  <si>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</si>
  <si>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</si>
  <si>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</si>
  <si>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</si>
  <si>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</si>
  <si>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</si>
  <si>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</si>
  <si>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</si>
  <si>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</si>
  <si>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</si>
  <si>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</si>
  <si>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</si>
  <si>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</si>
  <si>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</si>
  <si>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</si>
  <si>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</si>
  <si>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</si>
  <si>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</si>
  <si>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</si>
  <si>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</si>
  <si>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</si>
  <si>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</si>
  <si>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</si>
  <si>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</si>
  <si>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</si>
  <si>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</si>
  <si>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</si>
  <si>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</si>
  <si>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</si>
  <si>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</si>
  <si>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</si>
  <si>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</si>
  <si>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</si>
  <si>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</si>
  <si>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</si>
  <si>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</si>
  <si>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</si>
  <si>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</si>
  <si>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</si>
  <si>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</si>
  <si>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</si>
  <si>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</si>
  <si>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</si>
  <si>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</si>
  <si>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</si>
  <si>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</si>
  <si>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</si>
  <si>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</si>
  <si>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</si>
  <si>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</si>
  <si>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</si>
  <si>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</si>
  <si>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</si>
  <si>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</si>
  <si>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</si>
  <si>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</si>
  <si>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</si>
  <si>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</si>
  <si>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</si>
  <si>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</si>
  <si>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</si>
  <si>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</si>
  <si>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</si>
  <si>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</si>
  <si>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</si>
  <si>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</si>
  <si>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</si>
  <si>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</si>
  <si>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</si>
  <si>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</si>
  <si>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</si>
  <si>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</si>
  <si>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</si>
  <si>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</si>
  <si>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</si>
  <si>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</si>
  <si>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</si>
  <si>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</si>
  <si>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</si>
  <si>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</si>
  <si>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</si>
  <si>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</si>
  <si>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</si>
  <si>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</si>
  <si>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</si>
  <si>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</si>
  <si>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</si>
  <si>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</si>
  <si>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</si>
  <si>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</si>
  <si>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</si>
  <si>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</si>
  <si>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</si>
  <si>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</si>
  <si>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</si>
  <si>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</si>
  <si>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</si>
  <si>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</si>
  <si>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</si>
  <si>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</si>
  <si>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</si>
  <si>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</si>
  <si>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</si>
  <si>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</si>
  <si>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</si>
  <si>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</si>
  <si>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</si>
  <si>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</si>
  <si>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</si>
  <si>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</si>
  <si>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</si>
  <si>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</si>
  <si>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</si>
  <si>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</si>
  <si>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</si>
  <si>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</si>
  <si>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</si>
  <si>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</si>
  <si>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</si>
  <si>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</si>
  <si>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</si>
  <si>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</si>
  <si>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</si>
  <si>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</si>
  <si>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</si>
  <si>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</si>
  <si>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</si>
  <si>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</si>
  <si>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</si>
  <si>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</si>
  <si>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</si>
  <si>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</si>
  <si>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</si>
  <si>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</si>
  <si>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</si>
  <si>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</si>
  <si>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</si>
  <si>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</si>
  <si>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</si>
  <si>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</si>
  <si>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</si>
  <si>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</si>
  <si>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</si>
  <si>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</si>
  <si>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</si>
  <si>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</si>
  <si>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</si>
  <si>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</si>
  <si>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</si>
  <si>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</si>
  <si>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</si>
  <si>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</si>
  <si>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</si>
  <si>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</si>
  <si>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</si>
  <si>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</si>
  <si>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</si>
  <si>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</si>
  <si>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</si>
  <si>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</si>
  <si>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</si>
  <si>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</si>
  <si>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</si>
  <si>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</si>
  <si>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</si>
  <si>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</si>
  <si>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</si>
  <si>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</si>
  <si>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</si>
  <si>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</si>
  <si>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</si>
  <si>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</si>
  <si>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</si>
  <si>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</si>
  <si>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</si>
  <si>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</si>
  <si>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</si>
  <si>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</si>
  <si>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</si>
  <si>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</si>
  <si>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</si>
  <si>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</si>
  <si>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</si>
  <si>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</si>
  <si>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</si>
  <si>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</si>
  <si>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</si>
  <si>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</si>
  <si>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</si>
  <si>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</si>
  <si>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</si>
  <si>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</si>
  <si>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</si>
  <si>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</si>
  <si>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</si>
  <si>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</si>
  <si>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</si>
  <si>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</si>
  <si>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</si>
  <si>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</si>
  <si>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</si>
  <si>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</si>
  <si>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</si>
  <si>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</si>
  <si>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</si>
  <si>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</si>
  <si>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</si>
  <si>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</si>
  <si>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</si>
  <si>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</si>
  <si>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</si>
  <si>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</si>
  <si>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</si>
  <si>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</si>
  <si>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</si>
  <si>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</si>
  <si>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</si>
  <si>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</si>
  <si>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</si>
  <si>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</si>
  <si>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</si>
  <si>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</si>
  <si>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</si>
  <si>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</si>
  <si>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</si>
  <si>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</si>
  <si>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</si>
  <si>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</si>
  <si>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</si>
  <si>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</si>
  <si>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</si>
  <si>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</si>
  <si>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</si>
  <si>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</si>
  <si>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</si>
  <si>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</si>
  <si>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</si>
  <si>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</si>
  <si>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</si>
  <si>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</si>
  <si>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</si>
  <si>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</si>
  <si>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</si>
  <si>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</si>
  <si>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</si>
  <si>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</si>
  <si>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</si>
  <si>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</si>
  <si>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</si>
  <si>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</si>
  <si>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</si>
  <si>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</si>
  <si>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</si>
  <si>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</si>
  <si>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</si>
  <si>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</si>
  <si>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</si>
  <si>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</si>
  <si>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</si>
  <si>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</si>
  <si>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</si>
  <si>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</si>
  <si>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</si>
  <si>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</si>
  <si>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</si>
  <si>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</si>
  <si>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</si>
  <si>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</si>
  <si>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</si>
  <si>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</si>
  <si>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</si>
  <si>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</si>
  <si>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</si>
  <si>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</si>
  <si>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</si>
  <si>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</si>
  <si>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</si>
  <si>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</si>
  <si>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</si>
  <si>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</si>
  <si>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</si>
  <si>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</si>
  <si>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</si>
  <si>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</si>
  <si>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</si>
  <si>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</si>
  <si>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</si>
  <si>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</si>
  <si>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</si>
  <si>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</si>
  <si>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</si>
  <si>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</si>
  <si>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</si>
  <si>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</si>
  <si>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</si>
  <si>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</si>
  <si>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</si>
  <si>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</si>
  <si>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</si>
  <si>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</si>
  <si>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</si>
  <si>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</si>
  <si>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</si>
  <si>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</si>
  <si>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</si>
  <si>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</si>
  <si>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</si>
  <si>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</si>
  <si>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</si>
  <si>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</si>
  <si>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</si>
  <si>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</si>
  <si>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</si>
  <si>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</si>
  <si>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</si>
  <si>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</si>
  <si>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</si>
  <si>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</si>
  <si>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</si>
  <si>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</si>
  <si>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</si>
  <si>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</si>
  <si>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</si>
  <si>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</si>
  <si>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</si>
  <si>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</si>
  <si>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</si>
  <si>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</si>
  <si>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</si>
  <si>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</si>
  <si>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</si>
  <si>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</si>
  <si>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</si>
  <si>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</si>
  <si>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</si>
  <si>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</si>
  <si>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</si>
  <si>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</si>
  <si>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</si>
  <si>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</si>
  <si>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</si>
  <si>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</si>
  <si>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</si>
  <si>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</si>
  <si>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</si>
  <si>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</si>
  <si>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</si>
  <si>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</si>
  <si>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</si>
  <si>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</si>
  <si>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</si>
  <si>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</si>
  <si>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</si>
  <si>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</si>
  <si>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</si>
  <si>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</si>
  <si>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</si>
  <si>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</si>
  <si>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</si>
  <si>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</si>
  <si>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</si>
  <si>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</si>
  <si>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</si>
  <si>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</si>
  <si>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</si>
  <si>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</si>
  <si>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</si>
  <si>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</si>
  <si>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</si>
  <si>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</si>
  <si>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</si>
  <si>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</si>
  <si>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</si>
  <si>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</si>
  <si>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</si>
  <si>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</si>
  <si>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</si>
  <si>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</si>
  <si>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</si>
  <si>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</si>
  <si>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</si>
  <si>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</si>
  <si>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</si>
  <si>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</si>
  <si>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</si>
  <si>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</si>
  <si>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</si>
  <si>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</si>
  <si>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</si>
  <si>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</si>
  <si>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</si>
  <si>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</si>
  <si>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</si>
  <si>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</si>
  <si>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</si>
  <si>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</si>
  <si>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</si>
  <si>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</si>
  <si>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</si>
  <si>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</si>
  <si>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</si>
  <si>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</si>
  <si>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</si>
  <si>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</si>
  <si>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</si>
  <si>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</si>
  <si>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</si>
  <si>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</si>
  <si>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</si>
  <si>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</si>
  <si>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</si>
  <si>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</si>
  <si>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</si>
  <si>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</si>
  <si>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</si>
  <si>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</si>
  <si>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</si>
  <si>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</si>
  <si>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</si>
  <si>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</si>
  <si>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</si>
  <si>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</si>
  <si>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</si>
  <si>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</si>
  <si>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</si>
  <si>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</si>
  <si>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</si>
  <si>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</si>
  <si>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</si>
  <si>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</si>
  <si>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</si>
  <si>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</si>
  <si>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</si>
  <si>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</si>
  <si>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</si>
  <si>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</si>
  <si>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</si>
  <si>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</si>
  <si>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</si>
  <si>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</si>
  <si>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</si>
  <si>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</si>
  <si>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</si>
  <si>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</si>
  <si>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</si>
  <si>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</si>
  <si>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</si>
  <si>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</si>
  <si>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</si>
  <si>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</si>
  <si>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</si>
  <si>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</si>
  <si>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</si>
  <si>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</si>
  <si>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</si>
  <si>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</si>
  <si>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</si>
  <si>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</si>
  <si>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</si>
  <si>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</si>
  <si>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</si>
  <si>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</si>
  <si>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</si>
  <si>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</si>
  <si>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</si>
  <si>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</si>
  <si>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</si>
  <si>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</si>
  <si>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</si>
  <si>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</si>
  <si>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</si>
  <si>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</si>
  <si>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</si>
  <si>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</si>
  <si>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</si>
  <si>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</si>
  <si>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</si>
  <si>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</si>
  <si>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</si>
  <si>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</si>
  <si>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</si>
  <si>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</si>
  <si>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</si>
  <si>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</si>
  <si>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</si>
  <si>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</si>
  <si>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</si>
  <si>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</si>
  <si>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</si>
  <si>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</si>
  <si>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</si>
  <si>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</si>
  <si>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</si>
  <si>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</si>
  <si>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</si>
  <si>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</si>
  <si>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</si>
  <si>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</si>
  <si>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</si>
  <si>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</si>
  <si>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</si>
  <si>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</si>
  <si>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</si>
  <si>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</si>
  <si>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</si>
  <si>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</si>
  <si>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</si>
  <si>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</si>
  <si>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</si>
  <si>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</si>
  <si>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</si>
  <si>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</si>
  <si>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</si>
  <si>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</si>
  <si>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</si>
  <si>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</si>
  <si>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</si>
  <si>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</si>
  <si>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</si>
  <si>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</si>
  <si>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</si>
  <si>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</si>
  <si>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</si>
  <si>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</si>
  <si>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</si>
  <si>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</si>
  <si>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</si>
  <si>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</si>
  <si>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</si>
  <si>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</si>
  <si>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</si>
  <si>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</si>
  <si>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</si>
  <si>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</si>
  <si>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</si>
  <si>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</si>
  <si>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</si>
  <si>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</si>
  <si>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</si>
  <si>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</si>
  <si>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</si>
  <si>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</si>
  <si>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</si>
  <si>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</si>
  <si>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</si>
  <si>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</si>
  <si>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</si>
  <si>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</si>
  <si>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</si>
  <si>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</si>
  <si>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</si>
  <si>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</si>
  <si>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</si>
  <si>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</si>
  <si>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</si>
  <si>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</si>
  <si>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</si>
  <si>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</si>
  <si>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</si>
  <si>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</si>
  <si>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</si>
  <si>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</si>
  <si>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</si>
  <si>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</si>
  <si>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</si>
  <si>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</si>
  <si>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</si>
  <si>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</si>
  <si>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</si>
  <si>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</si>
  <si>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</si>
  <si>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</si>
  <si>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</si>
  <si>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</si>
  <si>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</si>
  <si>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</si>
  <si>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</si>
  <si>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</si>
  <si>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</si>
  <si>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</si>
  <si>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</si>
  <si>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</si>
  <si>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</si>
  <si>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</si>
  <si>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</si>
  <si>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</si>
  <si>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</si>
  <si>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</si>
  <si>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</si>
  <si>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</si>
  <si>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</si>
  <si>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</si>
  <si>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</si>
  <si>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</si>
  <si>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</si>
  <si>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</si>
  <si>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</si>
  <si>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</si>
  <si>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</si>
  <si>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</si>
  <si>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</si>
  <si>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</si>
  <si>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</si>
  <si>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</si>
  <si>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</si>
  <si>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</si>
  <si>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</si>
  <si>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</si>
  <si>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</si>
  <si>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</si>
  <si>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</si>
  <si>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</si>
  <si>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</si>
  <si>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</si>
  <si>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</si>
  <si>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</si>
  <si>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</si>
  <si>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</si>
  <si>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</si>
  <si>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</si>
  <si>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</si>
  <si>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</si>
  <si>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</si>
  <si>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</si>
  <si>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</si>
  <si>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</si>
  <si>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</si>
  <si>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</si>
  <si>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</si>
  <si>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</si>
  <si>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</si>
  <si>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</si>
  <si>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</si>
  <si>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</si>
  <si>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</si>
  <si>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</si>
  <si>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</si>
  <si>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</si>
  <si>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</si>
  <si>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</si>
  <si>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</si>
  <si>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</si>
  <si>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</si>
  <si>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</si>
  <si>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</si>
  <si>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</si>
  <si>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</si>
  <si>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</si>
  <si>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</si>
  <si>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</si>
  <si>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</si>
  <si>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</si>
  <si>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</si>
  <si>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</si>
  <si>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</si>
  <si>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</si>
  <si>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</si>
  <si>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</si>
  <si>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</si>
  <si>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</si>
  <si>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</si>
  <si>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</si>
  <si>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</si>
  <si>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</si>
  <si>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</si>
  <si>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</si>
  <si>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</si>
  <si>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</si>
  <si>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</si>
  <si>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</si>
  <si>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</si>
  <si>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</si>
  <si>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</si>
  <si>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</si>
  <si>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</si>
  <si>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</si>
  <si>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</si>
  <si>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</si>
  <si>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</si>
  <si>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</si>
  <si>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</si>
  <si>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</si>
  <si>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</si>
  <si>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</si>
  <si>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</si>
  <si>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</si>
  <si>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</si>
  <si>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</si>
  <si>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</si>
  <si>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</si>
  <si>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</si>
  <si>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</si>
  <si>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</si>
  <si>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</si>
  <si>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</si>
  <si>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</si>
  <si>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</si>
  <si>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</si>
  <si>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</si>
  <si>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</si>
  <si>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</si>
  <si>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</si>
  <si>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</si>
  <si>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</si>
  <si>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</si>
  <si>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</si>
  <si>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</si>
  <si>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</si>
  <si>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</si>
  <si>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</si>
  <si>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</si>
  <si>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</si>
  <si>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</si>
  <si>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</si>
  <si>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</si>
  <si>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</si>
  <si>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</si>
  <si>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</si>
  <si>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</si>
  <si>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</si>
  <si>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</si>
  <si>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</si>
  <si>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</si>
  <si>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</si>
  <si>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</si>
  <si>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</si>
  <si>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</si>
  <si>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</si>
  <si>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</si>
  <si>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</si>
  <si>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</si>
  <si>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</si>
  <si>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</si>
  <si>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</si>
  <si>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</si>
  <si>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</si>
  <si>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</si>
  <si>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</si>
  <si>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</si>
  <si>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</si>
  <si>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</si>
  <si>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</si>
  <si>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</si>
  <si>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</si>
  <si>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</si>
  <si>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</si>
  <si>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</si>
  <si>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</si>
  <si>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</si>
  <si>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</si>
  <si>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</si>
  <si>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</si>
  <si>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</si>
  <si>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</si>
  <si>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</si>
  <si>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</si>
  <si>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</si>
  <si>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</si>
  <si>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</si>
  <si>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</si>
  <si>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</si>
  <si>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</si>
  <si>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</si>
  <si>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</si>
  <si>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</si>
  <si>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</si>
  <si>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</si>
  <si>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</si>
  <si>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</si>
  <si>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</si>
  <si>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</si>
  <si>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</si>
  <si>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</si>
  <si>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</si>
  <si>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</si>
  <si>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</si>
  <si>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</si>
  <si>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</si>
  <si>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</si>
  <si>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</si>
  <si>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</si>
  <si>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</si>
  <si>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</si>
  <si>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</si>
  <si>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</si>
  <si>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</si>
  <si>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</si>
  <si>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</si>
  <si>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</si>
  <si>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</si>
  <si>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</si>
  <si>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</si>
  <si>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</si>
  <si>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</si>
  <si>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</si>
  <si>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</si>
  <si>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</si>
  <si>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</si>
  <si>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</si>
  <si>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</si>
  <si>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</si>
  <si>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</si>
  <si>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</si>
  <si>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</si>
  <si>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</si>
  <si>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</si>
  <si>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</si>
  <si>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</si>
  <si>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</si>
  <si>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</si>
  <si>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</si>
  <si>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</si>
  <si>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</si>
  <si>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</si>
  <si>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</si>
  <si>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</si>
  <si>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</si>
  <si>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</si>
  <si>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</si>
  <si>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</si>
  <si>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</si>
  <si>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</si>
  <si>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</si>
  <si>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</si>
  <si>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</si>
  <si>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</si>
  <si>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</si>
  <si>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</si>
  <si>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</si>
  <si>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</si>
  <si>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</si>
  <si>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</si>
  <si>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</si>
  <si>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</si>
  <si>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</si>
  <si>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</si>
  <si>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</si>
  <si>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</si>
  <si>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</si>
  <si>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</si>
  <si>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</si>
  <si>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</si>
  <si>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</si>
  <si>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</si>
  <si>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</si>
  <si>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</si>
  <si>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</si>
  <si>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</si>
  <si>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</si>
  <si>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</si>
  <si>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</si>
  <si>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</si>
  <si>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</si>
  <si>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</si>
  <si>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</si>
  <si>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</si>
  <si>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</si>
  <si>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</si>
  <si>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</si>
  <si>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</si>
  <si>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</si>
  <si>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</si>
  <si>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</si>
  <si>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</si>
  <si>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</si>
  <si>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</si>
  <si>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</si>
  <si>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</si>
  <si>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</si>
  <si>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</si>
  <si>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</si>
  <si>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</si>
  <si>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</si>
  <si>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</si>
  <si>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</si>
  <si>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</si>
  <si>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</si>
  <si>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</si>
  <si>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</si>
  <si>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</si>
  <si>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</si>
  <si>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</si>
  <si>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</si>
  <si>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</si>
  <si>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</si>
  <si>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</si>
  <si>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</si>
  <si>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</si>
  <si>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</si>
  <si>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</si>
  <si>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</si>
  <si>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</si>
  <si>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</si>
  <si>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</si>
  <si>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</si>
  <si>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</si>
  <si>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</si>
  <si>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</si>
  <si>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</si>
  <si>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</si>
  <si>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</si>
  <si>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</si>
  <si>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</si>
  <si>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</si>
  <si>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</si>
  <si>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</si>
  <si>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</si>
  <si>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</si>
  <si>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</si>
  <si>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</si>
  <si>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</si>
  <si>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</si>
  <si>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</si>
  <si>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</si>
  <si>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</si>
  <si>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</si>
  <si>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</si>
  <si>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</si>
  <si>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</si>
  <si>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</si>
  <si>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</si>
  <si>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</si>
  <si>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</si>
  <si>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</si>
  <si>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</si>
  <si>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</si>
  <si>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</si>
  <si>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</si>
  <si>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</si>
  <si>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</si>
  <si>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</si>
  <si>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</si>
  <si>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</si>
  <si>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</si>
  <si>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</si>
  <si>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</si>
  <si>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</si>
  <si>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</si>
  <si>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</si>
  <si>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</si>
  <si>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</si>
  <si>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</si>
  <si>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</si>
  <si>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</si>
  <si>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</si>
  <si>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</si>
  <si>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</si>
  <si>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</si>
  <si>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</si>
  <si>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</si>
  <si>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</si>
  <si>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</si>
  <si>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</si>
  <si>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</si>
  <si>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</si>
  <si>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</si>
  <si>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</si>
  <si>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</si>
  <si>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</si>
  <si>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</si>
  <si>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</si>
  <si>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</si>
  <si>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</si>
  <si>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</si>
  <si>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</si>
  <si>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</si>
  <si>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</si>
  <si>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</si>
  <si>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</si>
  <si>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</si>
  <si>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</si>
  <si>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</si>
  <si>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</si>
  <si>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</si>
  <si>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</si>
  <si>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</si>
  <si>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</si>
  <si>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</si>
  <si>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</si>
  <si>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</si>
  <si>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</si>
  <si>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</si>
  <si>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</si>
  <si>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</si>
  <si>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</si>
  <si>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</si>
  <si>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</si>
  <si>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</si>
  <si>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</si>
  <si>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</si>
  <si>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</si>
  <si>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</si>
  <si>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</si>
  <si>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</si>
  <si>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</si>
  <si>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</si>
  <si>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</si>
  <si>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</si>
  <si>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</si>
  <si>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</si>
  <si>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</si>
  <si>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</si>
  <si>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</si>
  <si>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</si>
  <si>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</si>
  <si>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</si>
  <si>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</si>
  <si>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</si>
  <si>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</si>
  <si>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</si>
  <si>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</si>
  <si>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</si>
  <si>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</si>
  <si>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</si>
  <si>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</si>
  <si>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</si>
  <si>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</si>
  <si>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</si>
  <si>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</si>
  <si>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</si>
  <si>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</si>
  <si>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</si>
  <si>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</si>
  <si>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</si>
  <si>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</si>
  <si>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</si>
  <si>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</si>
  <si>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</si>
  <si>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</si>
  <si>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</si>
  <si>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</si>
  <si>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</si>
  <si>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</si>
  <si>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</si>
  <si>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</si>
  <si>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</si>
  <si>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</si>
  <si>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</si>
  <si>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</si>
  <si>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</si>
  <si>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</si>
  <si>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</si>
  <si>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</si>
  <si>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</si>
  <si>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</si>
  <si>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</si>
  <si>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</si>
  <si>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</si>
  <si>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</si>
  <si>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</si>
  <si>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</si>
  <si>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</si>
  <si>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</si>
  <si>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</si>
  <si>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</si>
  <si>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</si>
  <si>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</si>
  <si>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</si>
  <si>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</si>
  <si>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</si>
  <si>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</si>
  <si>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</si>
  <si>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</si>
  <si>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</si>
  <si>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</si>
  <si>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</si>
  <si>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</si>
  <si>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</si>
  <si>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</si>
  <si>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</si>
  <si>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</si>
  <si>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</si>
  <si>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</si>
  <si>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</si>
  <si>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</si>
  <si>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</si>
  <si>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</si>
  <si>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</si>
  <si>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</si>
  <si>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</si>
  <si>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</si>
  <si>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</si>
  <si>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</si>
  <si>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</si>
  <si>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</si>
  <si>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</si>
  <si>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</si>
  <si>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</si>
  <si>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</si>
  <si>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</si>
  <si>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</si>
  <si>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</si>
  <si>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</si>
  <si>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</si>
  <si>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</si>
  <si>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</si>
  <si>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</si>
  <si>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</si>
  <si>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</si>
  <si>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</si>
  <si>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</si>
  <si>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</si>
  <si>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</si>
  <si>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</si>
  <si>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</si>
  <si>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</si>
  <si>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</si>
  <si>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</si>
  <si>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</si>
  <si>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</si>
  <si>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</si>
  <si>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</si>
  <si>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</si>
  <si>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</si>
  <si>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</si>
  <si>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</si>
  <si>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</si>
  <si>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</si>
  <si>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</si>
  <si>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</si>
  <si>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</si>
  <si>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</si>
  <si>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</si>
  <si>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</si>
  <si>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</si>
  <si>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</si>
  <si>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</si>
  <si>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</si>
  <si>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</si>
  <si>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</si>
  <si>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</si>
  <si>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</si>
  <si>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</si>
  <si>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</si>
  <si>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</si>
  <si>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</si>
  <si>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</si>
  <si>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</si>
  <si>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</si>
  <si>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</si>
  <si>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</si>
  <si>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</si>
  <si>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</si>
  <si>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</si>
  <si>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</si>
  <si>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</si>
  <si>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</si>
  <si>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</si>
  <si>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</si>
  <si>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</si>
  <si>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</si>
  <si>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</si>
  <si>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</si>
  <si>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</si>
  <si>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</si>
  <si>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</si>
  <si>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</si>
  <si>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</si>
  <si>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</si>
  <si>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</si>
  <si>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</si>
  <si>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</si>
  <si>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</si>
  <si>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</si>
  <si>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</si>
  <si>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</si>
  <si>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</si>
  <si>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</si>
  <si>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</si>
  <si>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</si>
  <si>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</si>
  <si>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</si>
  <si>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</si>
  <si>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</si>
  <si>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</si>
  <si>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</si>
  <si>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</si>
  <si>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</si>
  <si>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</si>
  <si>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</si>
  <si>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</si>
  <si>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</si>
  <si>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</si>
  <si>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</si>
  <si>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</si>
  <si>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</si>
  <si>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</si>
  <si>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</si>
  <si>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</si>
  <si>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</si>
  <si>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</si>
  <si>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</si>
  <si>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</si>
  <si>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</si>
  <si>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</si>
  <si>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</si>
  <si>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</si>
  <si>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</si>
  <si>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</si>
  <si>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</si>
  <si>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</si>
  <si>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</si>
  <si>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</si>
  <si>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</si>
  <si>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</si>
  <si>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</si>
  <si>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</si>
  <si>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</si>
  <si>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</si>
  <si>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</si>
  <si>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</si>
  <si>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</si>
  <si>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</si>
  <si>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</si>
  <si>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</si>
  <si>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</si>
  <si>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</si>
  <si>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</si>
  <si>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</si>
  <si>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</si>
  <si>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</si>
  <si>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</si>
  <si>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</si>
  <si>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</si>
  <si>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</si>
  <si>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</si>
  <si>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</si>
  <si>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</si>
  <si>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</si>
  <si>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</si>
  <si>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</si>
  <si>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</si>
  <si>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</si>
  <si>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</si>
  <si>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</si>
  <si>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</si>
  <si>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</si>
  <si>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</si>
  <si>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</si>
  <si>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</si>
  <si>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</si>
  <si>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</si>
  <si>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</si>
  <si>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</si>
  <si>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</si>
  <si>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</si>
  <si>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</si>
  <si>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</si>
  <si>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</si>
  <si>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</si>
  <si>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</si>
  <si>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</si>
  <si>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</si>
  <si>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</si>
  <si>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</si>
  <si>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</si>
  <si>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</si>
  <si>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</si>
  <si>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</si>
  <si>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</si>
  <si>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</si>
  <si>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</si>
  <si>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</si>
  <si>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</si>
  <si>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</si>
  <si>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</si>
  <si>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</si>
  <si>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</si>
  <si>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</si>
  <si>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</si>
  <si>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</si>
  <si>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</si>
  <si>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</si>
  <si>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</si>
  <si>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</si>
  <si>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</si>
  <si>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</si>
  <si>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</si>
  <si>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</si>
  <si>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</si>
  <si>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</si>
  <si>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</si>
  <si>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</si>
  <si>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</si>
  <si>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</si>
  <si>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</si>
  <si>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</si>
  <si>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</si>
  <si>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</si>
  <si>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</si>
  <si>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</si>
  <si>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</si>
  <si>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</si>
  <si>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</si>
  <si>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</si>
  <si>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</si>
  <si>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</si>
  <si>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</si>
  <si>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</si>
  <si>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</si>
  <si>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</si>
  <si>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</si>
  <si>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</si>
  <si>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</si>
  <si>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</si>
  <si>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</si>
  <si>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</si>
  <si>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</si>
  <si>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</si>
  <si>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</si>
  <si>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</si>
  <si>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</si>
  <si>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</si>
  <si>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</si>
  <si>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</si>
  <si>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</si>
  <si>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</si>
  <si>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</si>
  <si>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</si>
  <si>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</si>
  <si>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</si>
  <si>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</si>
  <si>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</si>
  <si>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</si>
  <si>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</si>
  <si>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</si>
  <si>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</si>
  <si>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</si>
  <si>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</si>
  <si>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</si>
  <si>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</si>
  <si>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</si>
  <si>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</si>
  <si>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</si>
  <si>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</si>
  <si>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</si>
  <si>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</si>
  <si>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</si>
  <si>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</si>
  <si>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</si>
  <si>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</si>
  <si>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</si>
  <si>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</si>
  <si>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</si>
  <si>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</si>
  <si>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</si>
  <si>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</si>
  <si>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</si>
  <si>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</si>
  <si>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</si>
  <si>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</si>
  <si>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</si>
  <si>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</si>
  <si>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</si>
  <si>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</si>
  <si>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</si>
  <si>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</si>
  <si>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</si>
  <si>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</si>
  <si>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</si>
  <si>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</si>
  <si>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</si>
  <si>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</si>
  <si>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</si>
  <si>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</si>
  <si>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</si>
  <si>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</si>
  <si>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</si>
  <si>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</si>
  <si>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</si>
  <si>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</si>
  <si>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</si>
  <si>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</si>
  <si>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</si>
  <si>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</si>
  <si>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</si>
  <si>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</si>
  <si>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</si>
  <si>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</si>
  <si>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</si>
  <si>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</si>
  <si>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</si>
  <si>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</si>
  <si>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</si>
  <si>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</si>
  <si>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</si>
  <si>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</si>
  <si>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</si>
  <si>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</si>
  <si>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</si>
  <si>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</si>
  <si>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</si>
  <si>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</si>
  <si>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</si>
  <si>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</si>
  <si>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</si>
  <si>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</si>
  <si>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</si>
  <si>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</si>
  <si>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</si>
  <si>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</si>
  <si>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</si>
  <si>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</si>
  <si>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</si>
  <si>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</si>
  <si>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</si>
  <si>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</si>
  <si>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</si>
  <si>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</si>
  <si>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</si>
  <si>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</si>
  <si>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</si>
  <si>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</si>
  <si>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</si>
  <si>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</si>
  <si>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</si>
  <si>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</si>
  <si>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</si>
  <si>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</si>
  <si>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</si>
  <si>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</si>
  <si>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</si>
  <si>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</si>
  <si>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</si>
  <si>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</si>
  <si>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</si>
  <si>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</si>
  <si>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</si>
  <si>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</si>
  <si>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</si>
  <si>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</si>
  <si>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</si>
  <si>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</si>
  <si>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</si>
  <si>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</si>
  <si>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</si>
  <si>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</si>
  <si>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</si>
  <si>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</si>
  <si>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</si>
  <si>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</si>
  <si>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</si>
  <si>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</si>
  <si>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</si>
  <si>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</si>
  <si>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</si>
  <si>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</si>
  <si>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</si>
  <si>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</si>
  <si>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</si>
  <si>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</si>
  <si>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</si>
  <si>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</si>
  <si>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</si>
  <si>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</si>
  <si>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</si>
  <si>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</si>
  <si>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</si>
  <si>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</si>
  <si>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</si>
  <si>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</si>
  <si>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</si>
  <si>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</si>
  <si>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</si>
  <si>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</si>
  <si>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</si>
  <si>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</si>
  <si>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</si>
  <si>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</si>
  <si>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</si>
  <si>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</si>
  <si>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</si>
  <si>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</si>
  <si>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</si>
  <si>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</si>
  <si>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</si>
  <si>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</si>
  <si>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</si>
  <si>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</si>
  <si>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</si>
  <si>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</si>
  <si>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</si>
  <si>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</si>
  <si>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</si>
  <si>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</si>
  <si>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</si>
  <si>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</si>
  <si>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</si>
  <si>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</si>
  <si>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</si>
  <si>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</si>
  <si>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</si>
  <si>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</si>
  <si>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</si>
  <si>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</si>
  <si>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</si>
  <si>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</si>
  <si>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</si>
  <si>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</si>
  <si>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</si>
  <si>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</si>
  <si>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</si>
  <si>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</si>
  <si>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</si>
  <si>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</si>
  <si>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</si>
  <si>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</si>
  <si>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</si>
  <si>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</si>
  <si>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</si>
  <si>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</si>
  <si>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</si>
  <si>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</si>
  <si>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</si>
  <si>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</si>
  <si>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</si>
  <si>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</si>
  <si>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</si>
  <si>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</si>
  <si>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</si>
  <si>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</si>
  <si>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</si>
  <si>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</si>
  <si>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</si>
  <si>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</si>
  <si>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</si>
  <si>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</si>
  <si>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</si>
  <si>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</si>
  <si>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</si>
  <si>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</si>
  <si>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</si>
  <si>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</si>
  <si>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</si>
  <si>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</si>
  <si>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</si>
  <si>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</si>
  <si>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</si>
  <si>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</si>
  <si>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</si>
  <si>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</si>
  <si>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</si>
  <si>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</si>
  <si>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</si>
  <si>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</si>
  <si>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</si>
  <si>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</si>
  <si>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</si>
  <si>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</si>
  <si>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</si>
  <si>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</si>
  <si>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</si>
  <si>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</si>
  <si>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</si>
  <si>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</si>
  <si>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</si>
  <si>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</si>
  <si>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</si>
  <si>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</si>
  <si>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</si>
  <si>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</si>
  <si>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</si>
  <si>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</si>
  <si>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</si>
  <si>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</si>
  <si>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</si>
  <si>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</si>
  <si>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</si>
  <si>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</si>
  <si>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</si>
  <si>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</si>
  <si>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</si>
  <si>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</si>
  <si>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</si>
  <si>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</si>
  <si>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</si>
  <si>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</si>
  <si>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</si>
  <si>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</si>
  <si>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</si>
  <si>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</si>
  <si>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</si>
  <si>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</si>
  <si>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</si>
  <si>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</si>
  <si>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</si>
  <si>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</si>
  <si>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</si>
  <si>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</si>
  <si>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</si>
  <si>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</si>
  <si>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</si>
  <si>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</si>
  <si>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</si>
  <si>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</si>
  <si>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</si>
  <si>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</si>
  <si>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</si>
  <si>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</si>
  <si>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</si>
  <si>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</si>
  <si>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</si>
  <si>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</si>
  <si>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</si>
  <si>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</si>
  <si>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</si>
  <si>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</si>
  <si>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</si>
  <si>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</si>
  <si>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</si>
  <si>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</si>
  <si>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</si>
  <si>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</si>
  <si>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</si>
  <si>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</si>
  <si>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</si>
  <si>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</si>
  <si>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</si>
  <si>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</si>
  <si>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</si>
  <si>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</si>
  <si>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</si>
  <si>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</si>
  <si>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</si>
  <si>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</si>
  <si>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</si>
  <si>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</si>
  <si>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</si>
  <si>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</si>
  <si>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</si>
  <si>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</si>
  <si>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</si>
  <si>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</si>
  <si>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</si>
  <si>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</si>
  <si>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</si>
  <si>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</si>
  <si>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</si>
  <si>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</si>
  <si>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</si>
  <si>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</si>
  <si>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</si>
  <si>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</si>
  <si>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</si>
  <si>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</si>
  <si>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</si>
  <si>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</si>
  <si>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</si>
  <si>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</si>
  <si>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</si>
  <si>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</si>
  <si>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</si>
  <si>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</si>
  <si>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</si>
  <si>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</si>
  <si>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</si>
  <si>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</si>
  <si>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</si>
  <si>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</si>
  <si>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</si>
  <si>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</si>
  <si>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</si>
  <si>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</si>
  <si>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</si>
  <si>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</si>
  <si>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</si>
  <si>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</si>
  <si>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</si>
  <si>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</si>
  <si>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</si>
  <si>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</si>
  <si>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</si>
  <si>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</si>
  <si>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</si>
  <si>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</si>
  <si>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</si>
  <si>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</si>
  <si>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</si>
  <si>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</si>
  <si>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</si>
  <si>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</si>
  <si>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</si>
  <si>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</si>
  <si>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</si>
  <si>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</si>
  <si>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</si>
  <si>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</si>
  <si>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</si>
  <si>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</si>
  <si>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</si>
  <si>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</si>
  <si>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</si>
  <si>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</si>
  <si>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</si>
  <si>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</si>
  <si>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</si>
  <si>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</si>
  <si>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</si>
  <si>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</si>
  <si>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</si>
  <si>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</si>
  <si>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</si>
  <si>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</si>
  <si>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</si>
  <si>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</si>
  <si>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</si>
  <si>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</si>
  <si>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</si>
  <si>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</si>
  <si>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</si>
  <si>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</si>
  <si>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</si>
  <si>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</si>
  <si>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</si>
  <si>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</si>
  <si>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</si>
  <si>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</si>
  <si>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</si>
  <si>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</si>
  <si>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</si>
  <si>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</si>
  <si>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</si>
  <si>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</si>
  <si>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</si>
  <si>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</si>
  <si>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</si>
  <si>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</si>
  <si>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</si>
  <si>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</si>
  <si>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</si>
  <si>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</si>
  <si>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</si>
  <si>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</si>
  <si>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</si>
  <si>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</si>
  <si>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</si>
  <si>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</si>
  <si>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</si>
  <si>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</si>
  <si>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</si>
  <si>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</si>
  <si>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</si>
  <si>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</si>
  <si>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</si>
  <si>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</si>
  <si>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</si>
  <si>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</si>
  <si>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</si>
  <si>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</si>
  <si>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</si>
  <si>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</si>
  <si>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</si>
  <si>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</si>
  <si>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</si>
  <si>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</si>
  <si>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</si>
  <si>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</si>
  <si>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</si>
  <si>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</si>
  <si>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</si>
  <si>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</si>
  <si>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</si>
  <si>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</si>
  <si>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</si>
  <si>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</si>
  <si>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</si>
  <si>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</si>
  <si>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</si>
  <si>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</si>
  <si>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</si>
  <si>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</si>
  <si>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</si>
  <si>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</si>
  <si>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</si>
  <si>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</si>
  <si>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</si>
  <si>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</si>
  <si>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</si>
  <si>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</si>
  <si>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</si>
  <si>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</si>
  <si>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</si>
  <si>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</si>
  <si>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</si>
  <si>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</si>
  <si>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</si>
  <si>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</si>
  <si>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</si>
  <si>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</si>
  <si>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</si>
  <si>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</si>
  <si>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</si>
  <si>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</si>
  <si>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</si>
  <si>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</si>
  <si>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</si>
  <si>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</si>
  <si>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</si>
  <si>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</si>
  <si>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</si>
  <si>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</si>
  <si>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</si>
  <si>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</si>
  <si>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</si>
  <si>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</si>
  <si>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</si>
  <si>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</si>
  <si>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</si>
  <si>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</si>
  <si>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</si>
  <si>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</si>
  <si>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</si>
  <si>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</si>
  <si>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</si>
  <si>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</si>
  <si>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</si>
  <si>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</si>
  <si>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</si>
  <si>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</si>
  <si>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</si>
  <si>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</si>
  <si>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</si>
  <si>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</si>
  <si>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</si>
  <si>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</si>
  <si>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</si>
  <si>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</si>
  <si>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</si>
  <si>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</si>
  <si>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</si>
  <si>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</si>
  <si>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</si>
  <si>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</si>
  <si>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</si>
  <si>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</si>
  <si>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</si>
  <si>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</si>
  <si>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</si>
  <si>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</si>
  <si>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</si>
  <si>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</si>
  <si>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</si>
  <si>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</si>
  <si>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</si>
  <si>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</si>
  <si>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</si>
  <si>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</si>
  <si>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</si>
  <si>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</si>
  <si>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</si>
  <si>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</si>
  <si>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</si>
  <si>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</si>
  <si>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</si>
  <si>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</si>
  <si>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</si>
  <si>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</si>
  <si>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</si>
  <si>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</si>
  <si>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</si>
  <si>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</si>
  <si>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</si>
  <si>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</si>
  <si>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</si>
  <si>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</si>
  <si>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</si>
  <si>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</si>
  <si>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</si>
  <si>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</si>
  <si>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</si>
  <si>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</si>
  <si>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</si>
  <si>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</si>
  <si>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</si>
  <si>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</si>
  <si>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</si>
  <si>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</si>
  <si>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</si>
  <si>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</si>
  <si>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</si>
  <si>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</si>
  <si>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</si>
  <si>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</si>
  <si>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</si>
  <si>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</si>
  <si>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</si>
  <si>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</si>
  <si>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</si>
  <si>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</si>
  <si>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</si>
  <si>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</si>
  <si>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</si>
  <si>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</si>
  <si>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</si>
  <si>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</si>
  <si>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</si>
  <si>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</si>
  <si>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</si>
  <si>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</si>
  <si>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</si>
  <si>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</si>
  <si>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</si>
  <si>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</si>
  <si>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</si>
  <si>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</si>
  <si>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</si>
  <si>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</si>
  <si>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</si>
  <si>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</si>
  <si>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</si>
  <si>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</si>
  <si>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</si>
  <si>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</si>
  <si>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</si>
  <si>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</si>
  <si>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</si>
  <si>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</si>
  <si>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</si>
  <si>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</si>
  <si>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</si>
  <si>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</si>
  <si>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</si>
  <si>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</si>
  <si>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</si>
  <si>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</si>
  <si>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</si>
  <si>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</si>
  <si>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</si>
  <si>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</si>
  <si>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</si>
  <si>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</si>
  <si>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</si>
  <si>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</si>
  <si>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</si>
  <si>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</si>
  <si>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</si>
  <si>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</si>
  <si>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</si>
  <si>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</si>
  <si>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</si>
  <si>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</si>
  <si>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</si>
  <si>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</si>
  <si>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</si>
  <si>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</si>
  <si>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</si>
  <si>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</si>
  <si>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</si>
  <si>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</si>
  <si>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</si>
  <si>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</si>
  <si>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</si>
  <si>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</si>
  <si>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</si>
  <si>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</si>
  <si>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</si>
  <si>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</si>
  <si>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</si>
  <si>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</si>
  <si>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</si>
  <si>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</si>
  <si>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</si>
  <si>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</si>
  <si>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</si>
  <si>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</si>
  <si>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</si>
  <si>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</si>
  <si>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</si>
  <si>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</si>
  <si>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</si>
  <si>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</si>
  <si>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</si>
  <si>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</si>
  <si>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</si>
  <si>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</si>
  <si>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</si>
  <si>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</si>
  <si>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</si>
  <si>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</si>
  <si>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</si>
  <si>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</si>
  <si>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</si>
  <si>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</si>
  <si>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</si>
  <si>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</si>
  <si>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</si>
  <si>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</si>
  <si>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</si>
  <si>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</si>
  <si>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</si>
  <si>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</si>
  <si>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</si>
  <si>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</si>
  <si>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</si>
  <si>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</si>
  <si>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</si>
  <si>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</si>
  <si>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</si>
  <si>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</si>
  <si>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</si>
  <si>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</si>
  <si>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</si>
  <si>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</si>
  <si>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</si>
  <si>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</si>
  <si>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</si>
  <si>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</si>
  <si>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</si>
  <si>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</si>
  <si>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</si>
  <si>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</si>
  <si>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</si>
  <si>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</si>
  <si>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</si>
  <si>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</si>
  <si>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</si>
  <si>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</si>
  <si>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</si>
  <si>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</si>
  <si>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</si>
  <si>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</si>
  <si>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</si>
  <si>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</si>
  <si>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</si>
  <si>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</si>
  <si>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</si>
  <si>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</si>
  <si>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</si>
  <si>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</si>
  <si>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</si>
  <si>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</si>
  <si>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</si>
  <si>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</si>
  <si>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</si>
  <si>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</si>
  <si>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</si>
  <si>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</si>
  <si>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</si>
  <si>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</si>
  <si>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</si>
  <si>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</si>
  <si>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</si>
  <si>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</si>
  <si>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</si>
  <si>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</si>
  <si>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</si>
  <si>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</si>
  <si>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</si>
  <si>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</si>
  <si>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</si>
  <si>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</si>
  <si>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</si>
  <si>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</si>
  <si>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</si>
  <si>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</si>
  <si>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</si>
  <si>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</si>
  <si>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</si>
  <si>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</si>
  <si>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</si>
  <si>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</si>
  <si>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</si>
  <si>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</si>
  <si>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</si>
  <si>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</si>
  <si>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</si>
  <si>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</si>
  <si>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</si>
  <si>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</si>
  <si>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</si>
  <si>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</si>
  <si>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</si>
  <si>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</si>
  <si>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</si>
  <si>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</si>
  <si>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</si>
  <si>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</si>
  <si>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</si>
  <si>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</si>
  <si>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</si>
  <si>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</si>
  <si>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</si>
  <si>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</si>
  <si>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</si>
  <si>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</si>
  <si>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</si>
  <si>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</si>
  <si>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</si>
  <si>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</si>
  <si>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</si>
  <si>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</si>
  <si>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</si>
  <si>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</si>
  <si>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</si>
  <si>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</si>
  <si>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</si>
  <si>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</si>
  <si>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</si>
  <si>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</si>
  <si>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</si>
  <si>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</si>
  <si>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</si>
  <si>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</si>
  <si>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</si>
  <si>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</si>
  <si>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</si>
  <si>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</si>
  <si>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</si>
  <si>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</si>
  <si>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</si>
  <si>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</si>
  <si>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</si>
  <si>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</si>
  <si>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</si>
  <si>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</si>
  <si>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</si>
  <si>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</si>
  <si>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</si>
  <si>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</si>
  <si>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</si>
  <si>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</si>
  <si>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</si>
  <si>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</si>
  <si>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</si>
  <si>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</si>
  <si>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</si>
  <si>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</si>
  <si>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</si>
  <si>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</si>
  <si>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</si>
  <si>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</si>
  <si>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</si>
  <si>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</si>
  <si>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</si>
  <si>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</si>
  <si>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</si>
  <si>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</si>
  <si>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</si>
  <si>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</si>
  <si>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</si>
  <si>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</si>
  <si>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</si>
  <si>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</si>
  <si>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</si>
  <si>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</si>
  <si>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</si>
  <si>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</si>
  <si>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</si>
  <si>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</si>
  <si>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</si>
  <si>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</si>
  <si>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</si>
  <si>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</si>
  <si>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</si>
  <si>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</si>
  <si>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</si>
  <si>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</si>
  <si>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</si>
  <si>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</si>
  <si>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</si>
  <si>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</si>
  <si>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</si>
  <si>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</si>
  <si>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</si>
  <si>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</si>
  <si>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</si>
  <si>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</si>
  <si>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</si>
  <si>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</si>
  <si>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</si>
  <si>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</si>
  <si>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</si>
  <si>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</si>
  <si>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</si>
  <si>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</si>
  <si>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</si>
  <si>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</si>
  <si>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</si>
  <si>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</si>
  <si>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</si>
  <si>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</si>
  <si>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</si>
  <si>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</si>
  <si>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</si>
  <si>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</si>
  <si>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</si>
  <si>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</si>
  <si>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</si>
  <si>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</si>
  <si>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</si>
  <si>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</si>
  <si>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</si>
  <si>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</si>
  <si>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</si>
  <si>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</si>
  <si>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</si>
  <si>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</si>
  <si>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</si>
  <si>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</si>
  <si>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</si>
  <si>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</si>
  <si>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</si>
  <si>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</si>
  <si>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</si>
  <si>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</si>
  <si>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</si>
  <si>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</si>
  <si>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</si>
  <si>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</si>
  <si>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</si>
  <si>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</si>
  <si>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</si>
  <si>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</si>
  <si>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</si>
  <si>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</si>
  <si>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</si>
  <si>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</si>
  <si>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</si>
  <si>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</si>
  <si>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</si>
  <si>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</si>
  <si>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</si>
  <si>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</si>
  <si>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</si>
  <si>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</si>
  <si>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</si>
  <si>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</si>
  <si>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</si>
  <si>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</si>
  <si>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</si>
  <si>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</si>
  <si>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</si>
  <si>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</si>
  <si>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</si>
  <si>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</si>
  <si>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</si>
  <si>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</si>
  <si>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</si>
  <si>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</si>
  <si>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</si>
  <si>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</si>
  <si>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</si>
  <si>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</si>
  <si>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</si>
  <si>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</si>
  <si>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</si>
  <si>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</si>
  <si>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</si>
  <si>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</si>
  <si>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</si>
  <si>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</si>
  <si>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</si>
  <si>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</si>
  <si>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</si>
  <si>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</si>
  <si>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</si>
  <si>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</si>
  <si>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</si>
  <si>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</si>
  <si>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</si>
  <si>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</si>
  <si>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</si>
  <si>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</si>
  <si>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</si>
  <si>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</si>
  <si>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</si>
  <si>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</si>
  <si>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</si>
  <si>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</si>
  <si>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</si>
  <si>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</si>
  <si>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</si>
  <si>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</si>
  <si>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</si>
  <si>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</si>
  <si>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</si>
  <si>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</si>
  <si>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</si>
  <si>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</si>
  <si>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</si>
  <si>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</si>
  <si>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</si>
  <si>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</si>
  <si>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</si>
  <si>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</si>
  <si>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</si>
  <si>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</si>
  <si>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</si>
  <si>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</si>
  <si>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</si>
  <si>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</si>
  <si>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</si>
  <si>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</si>
  <si>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</si>
  <si>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</si>
  <si>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</si>
  <si>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</si>
  <si>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</si>
  <si>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</si>
  <si>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</si>
  <si>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</si>
  <si>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</si>
  <si>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</si>
  <si>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</si>
  <si>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</si>
  <si>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</si>
  <si>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</si>
  <si>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</si>
  <si>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</si>
  <si>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</si>
  <si>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</si>
  <si>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</si>
  <si>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</si>
  <si>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</si>
  <si>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</si>
  <si>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</si>
  <si>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</si>
  <si>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</si>
  <si>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</si>
  <si>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</si>
  <si>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</si>
  <si>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</si>
  <si>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</si>
  <si>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</si>
  <si>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</si>
  <si>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</si>
  <si>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</si>
  <si>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</si>
  <si>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</si>
  <si>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</si>
  <si>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</si>
  <si>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</si>
  <si>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</si>
  <si>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</si>
  <si>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</si>
  <si>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</si>
  <si>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</si>
  <si>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</si>
  <si>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</si>
  <si>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</si>
  <si>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</si>
  <si>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</si>
  <si>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</si>
  <si>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</si>
  <si>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</si>
  <si>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</si>
  <si>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</si>
  <si>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</si>
  <si>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</si>
  <si>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</si>
  <si>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</si>
  <si>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</si>
  <si>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</si>
  <si>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</si>
  <si>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</si>
  <si>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</si>
  <si>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</si>
  <si>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</si>
  <si>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</si>
  <si>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</si>
  <si>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</si>
  <si>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</si>
  <si>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</si>
  <si>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</si>
  <si>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</si>
  <si>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</si>
  <si>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</si>
  <si>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</si>
  <si>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</si>
  <si>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</si>
  <si>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</si>
  <si>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</si>
  <si>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</si>
  <si>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</si>
  <si>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</si>
  <si>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</si>
  <si>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</si>
  <si>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</si>
  <si>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</si>
  <si>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</si>
  <si>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</si>
  <si>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</si>
  <si>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</si>
  <si>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</si>
  <si>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</si>
  <si>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</si>
  <si>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</si>
  <si>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</si>
  <si>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</si>
  <si>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</si>
  <si>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</si>
  <si>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</si>
  <si>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</si>
  <si>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</si>
  <si>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</si>
  <si>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</si>
  <si>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</si>
  <si>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</si>
  <si>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</si>
  <si>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</si>
  <si>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</si>
  <si>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</si>
  <si>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</si>
  <si>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</si>
  <si>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</si>
  <si>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</si>
  <si>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</si>
  <si>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</si>
  <si>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</si>
  <si>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</si>
  <si>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</si>
  <si>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</si>
  <si>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</si>
  <si>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</si>
  <si>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</si>
  <si>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</si>
  <si>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</si>
  <si>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</si>
  <si>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</si>
  <si>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</si>
  <si>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</si>
  <si>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</si>
  <si>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</si>
  <si>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</si>
  <si>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</si>
  <si>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</si>
  <si>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</si>
  <si>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</si>
  <si>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</si>
  <si>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</si>
  <si>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</si>
  <si>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</si>
  <si>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</si>
  <si>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</si>
  <si>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</si>
  <si>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</si>
  <si>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</si>
  <si>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</si>
  <si>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</si>
  <si>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</si>
  <si>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</si>
  <si>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</si>
  <si>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</si>
  <si>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</si>
  <si>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</si>
  <si>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</si>
  <si>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</si>
  <si>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</si>
  <si>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</si>
  <si>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</si>
  <si>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</si>
  <si>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</si>
  <si>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</si>
  <si>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</si>
  <si>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</si>
  <si>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</si>
  <si>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</si>
  <si>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</si>
  <si>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</si>
  <si>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</si>
  <si>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</si>
  <si>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</si>
  <si>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</si>
  <si>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</si>
  <si>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</si>
  <si>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</si>
  <si>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</si>
  <si>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</si>
  <si>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</si>
  <si>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</si>
  <si>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</si>
  <si>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</si>
  <si>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</si>
  <si>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</si>
  <si>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</si>
  <si>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</si>
  <si>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</si>
  <si>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</si>
  <si>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</si>
  <si>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</si>
  <si>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</si>
  <si>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</si>
  <si>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</si>
  <si>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</si>
  <si>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</si>
  <si>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</si>
  <si>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</si>
  <si>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</si>
  <si>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</si>
  <si>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</si>
  <si>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</si>
  <si>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</si>
  <si>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</si>
  <si>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</si>
  <si>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</si>
  <si>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</si>
  <si>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</si>
  <si>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</si>
  <si>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</si>
  <si>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</si>
  <si>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</si>
  <si>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</si>
  <si>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</si>
  <si>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</si>
  <si>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</si>
  <si>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</si>
  <si>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</si>
  <si>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</si>
  <si>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</si>
  <si>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</si>
  <si>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</si>
  <si>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</si>
  <si>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</si>
  <si>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</si>
  <si>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</si>
  <si>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</si>
  <si>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</si>
  <si>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</si>
  <si>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</si>
  <si>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</si>
  <si>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</si>
  <si>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</si>
  <si>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</si>
  <si>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</si>
  <si>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</si>
  <si>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</si>
  <si>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</si>
  <si>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</si>
  <si>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</si>
  <si>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</si>
  <si>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</si>
  <si>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</si>
  <si>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</si>
  <si>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</si>
  <si>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</si>
  <si>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</si>
  <si>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</si>
  <si>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</si>
  <si>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</si>
  <si>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</si>
  <si>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</si>
  <si>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</si>
  <si>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</si>
  <si>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</si>
  <si>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</si>
  <si>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</si>
  <si>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</si>
  <si>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</si>
  <si>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</si>
  <si>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</si>
  <si>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</si>
  <si>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</si>
  <si>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</si>
  <si>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</si>
  <si>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</si>
  <si>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</si>
  <si>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</si>
  <si>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</si>
  <si>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</si>
  <si>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</si>
  <si>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</si>
  <si>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</si>
  <si>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</si>
  <si>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</si>
  <si>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</si>
  <si>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</si>
  <si>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</si>
  <si>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</si>
  <si>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</si>
  <si>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</si>
  <si>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</si>
  <si>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</si>
  <si>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</si>
  <si>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</si>
  <si>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</si>
  <si>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</si>
  <si>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</si>
  <si>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</si>
  <si>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</si>
  <si>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</si>
  <si>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</si>
  <si>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</si>
  <si>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</si>
  <si>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</si>
  <si>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</si>
  <si>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</si>
  <si>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</si>
  <si>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</si>
  <si>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</si>
  <si>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</si>
  <si>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</si>
  <si>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</si>
  <si>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</si>
  <si>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</si>
  <si>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</si>
  <si>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</si>
  <si>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</si>
  <si>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</si>
  <si>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</si>
  <si>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</si>
  <si>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</si>
  <si>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</si>
  <si>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</si>
  <si>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</si>
  <si>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</si>
  <si>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</si>
  <si>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</si>
  <si>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</si>
  <si>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</si>
  <si>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</si>
  <si>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</si>
  <si>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</si>
  <si>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</si>
  <si>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</si>
  <si>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</si>
  <si>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</si>
  <si>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</si>
  <si>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</si>
  <si>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</si>
  <si>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</si>
  <si>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</si>
  <si>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</si>
  <si>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</si>
  <si>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</si>
  <si>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</si>
  <si>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</si>
  <si>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</si>
  <si>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</si>
  <si>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</si>
  <si>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</si>
  <si>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</si>
  <si>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</si>
  <si>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</si>
  <si>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</si>
  <si>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</si>
  <si>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</si>
  <si>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</si>
  <si>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</si>
  <si>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</si>
  <si>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</si>
  <si>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</si>
  <si>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</si>
  <si>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</si>
  <si>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</si>
  <si>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</si>
  <si>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</si>
  <si>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</si>
  <si>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</si>
  <si>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</si>
  <si>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</si>
  <si>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</si>
  <si>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</si>
  <si>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</si>
  <si>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</si>
  <si>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</si>
  <si>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</si>
  <si>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</si>
  <si>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</si>
  <si>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</si>
  <si>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</si>
  <si>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</si>
  <si>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</si>
  <si>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</si>
  <si>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</si>
  <si>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</si>
  <si>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</si>
  <si>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</si>
  <si>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</si>
  <si>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</si>
  <si>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</si>
  <si>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</si>
  <si>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</si>
  <si>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</si>
  <si>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</si>
  <si>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</si>
  <si>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</si>
  <si>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</si>
  <si>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</si>
  <si>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</si>
  <si>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</si>
  <si>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</si>
  <si>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</si>
  <si>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</si>
  <si>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</si>
  <si>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</si>
  <si>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</si>
  <si>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</si>
  <si>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</si>
  <si>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</si>
  <si>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</si>
  <si>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</si>
  <si>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</si>
  <si>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</si>
  <si>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</si>
  <si>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</si>
  <si>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</si>
  <si>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</si>
  <si>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</si>
  <si>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</si>
  <si>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</si>
  <si>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</si>
  <si>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</si>
  <si>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</si>
  <si>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</si>
  <si>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</si>
  <si>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</si>
  <si>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</si>
  <si>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</si>
  <si>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</si>
  <si>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</si>
  <si>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</si>
  <si>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</si>
  <si>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</si>
  <si>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</si>
  <si>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</si>
  <si>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</si>
  <si>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</si>
  <si>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</si>
  <si>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</si>
  <si>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</si>
  <si>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</si>
  <si>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</si>
  <si>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</si>
  <si>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</si>
  <si>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</si>
  <si>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</si>
  <si>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</si>
  <si>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</si>
  <si>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</si>
  <si>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</si>
  <si>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</si>
  <si>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</si>
  <si>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</si>
  <si>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</si>
  <si>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</si>
  <si>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</si>
  <si>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</si>
  <si>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</si>
  <si>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</si>
  <si>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</si>
  <si>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</si>
  <si>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</si>
  <si>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</si>
  <si>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</si>
  <si>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</si>
  <si>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</si>
  <si>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</si>
  <si>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</si>
  <si>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</si>
  <si>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</si>
  <si>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</si>
  <si>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</si>
  <si>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</si>
  <si>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</si>
  <si>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</si>
  <si>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</si>
  <si>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</si>
  <si>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</si>
  <si>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</si>
  <si>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</si>
  <si>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</si>
  <si>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</si>
  <si>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</si>
  <si>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</si>
  <si>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</si>
  <si>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</si>
  <si>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</si>
  <si>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</si>
  <si>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</si>
  <si>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</si>
  <si>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</si>
  <si>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</si>
  <si>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</si>
  <si>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</si>
  <si>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</si>
  <si>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</si>
  <si>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</si>
  <si>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</si>
  <si>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</si>
  <si>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</si>
  <si>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</si>
  <si>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</si>
  <si>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</si>
  <si>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</si>
  <si>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</si>
  <si>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</si>
  <si>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</si>
  <si>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</si>
  <si>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</si>
  <si>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</si>
  <si>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</si>
  <si>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</si>
  <si>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</si>
  <si>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</si>
  <si>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</si>
  <si>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</si>
  <si>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</si>
  <si>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</si>
  <si>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</si>
  <si>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</si>
  <si>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</si>
  <si>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</si>
  <si>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</si>
  <si>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</si>
  <si>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</si>
  <si>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</si>
  <si>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</si>
  <si>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</si>
  <si>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</si>
  <si>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</si>
  <si>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</si>
  <si>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</si>
  <si>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</si>
  <si>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</si>
  <si>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</si>
  <si>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</si>
  <si>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</si>
  <si>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</si>
  <si>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</si>
  <si>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</si>
  <si>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</si>
  <si>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</si>
  <si>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</si>
  <si>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</si>
  <si>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</si>
  <si>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</si>
  <si>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</si>
  <si>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</si>
  <si>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</si>
  <si>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</si>
  <si>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</si>
  <si>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</si>
  <si>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</si>
  <si>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</si>
  <si>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</si>
  <si>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</si>
  <si>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</si>
  <si>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</si>
  <si>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</si>
  <si>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</si>
  <si>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</si>
  <si>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</si>
  <si>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</si>
  <si>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</si>
  <si>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</si>
  <si>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</si>
  <si>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</si>
  <si>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</si>
  <si>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</si>
  <si>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</si>
  <si>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</si>
  <si>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</si>
  <si>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</si>
  <si>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</si>
  <si>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</si>
  <si>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</si>
  <si>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</si>
  <si>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</si>
  <si>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</si>
  <si>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</si>
  <si>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</si>
  <si>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</si>
  <si>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</si>
  <si>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</si>
  <si>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</si>
  <si>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</si>
  <si>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</si>
  <si>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</si>
  <si>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</si>
  <si>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</si>
  <si>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</si>
  <si>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</si>
  <si>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</si>
  <si>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</si>
  <si>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</si>
  <si>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</si>
  <si>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</si>
  <si>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</si>
  <si>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</si>
  <si>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</si>
  <si>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</si>
  <si>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</si>
  <si>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</si>
  <si>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</si>
  <si>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</si>
  <si>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</si>
  <si>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</si>
  <si>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</si>
  <si>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</si>
  <si>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</si>
  <si>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</si>
  <si>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</si>
  <si>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</si>
  <si>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</si>
  <si>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</si>
  <si>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</si>
  <si>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</si>
  <si>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</si>
  <si>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</si>
  <si>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</si>
  <si>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</si>
  <si>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</si>
  <si>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</si>
  <si>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</si>
  <si>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</si>
  <si>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</si>
  <si>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</si>
  <si>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</si>
  <si>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</si>
  <si>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</si>
  <si>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</si>
  <si>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</si>
  <si>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</si>
  <si>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</si>
  <si>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</si>
  <si>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</si>
  <si>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</si>
  <si>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</si>
  <si>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</si>
  <si>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</si>
  <si>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</si>
  <si>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</si>
  <si>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</si>
  <si>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</si>
  <si>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</si>
  <si>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</si>
  <si>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</si>
  <si>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</si>
  <si>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</si>
  <si>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</si>
  <si>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</si>
  <si>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</si>
  <si>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</si>
  <si>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</si>
  <si>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</si>
  <si>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</si>
  <si>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</si>
  <si>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</si>
  <si>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</si>
  <si>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</si>
  <si>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</si>
  <si>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</si>
  <si>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</si>
  <si>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</si>
  <si>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</si>
  <si>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</si>
  <si>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</si>
  <si>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</si>
  <si>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</si>
  <si>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</si>
  <si>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</si>
  <si>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</si>
  <si>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</si>
  <si>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</si>
  <si>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</si>
  <si>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</si>
  <si>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</si>
  <si>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</si>
  <si>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</si>
  <si>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</si>
  <si>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</si>
  <si>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</si>
  <si>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</si>
  <si>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</si>
  <si>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</si>
  <si>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</si>
  <si>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</si>
  <si>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</si>
  <si>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</si>
  <si>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</si>
  <si>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</si>
  <si>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</si>
  <si>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</si>
  <si>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</si>
  <si>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</si>
  <si>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</si>
  <si>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</si>
  <si>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</si>
  <si>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</si>
  <si>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</si>
  <si>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</si>
  <si>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</si>
  <si>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</si>
  <si>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</si>
  <si>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</si>
  <si>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</si>
  <si>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</si>
  <si>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</si>
  <si>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</si>
  <si>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</si>
  <si>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</si>
  <si>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</si>
  <si>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</si>
  <si>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</si>
  <si>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</si>
  <si>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</si>
  <si>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</si>
  <si>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</si>
  <si>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</si>
  <si>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</si>
  <si>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</si>
  <si>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</si>
  <si>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</si>
  <si>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</si>
  <si>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</si>
  <si>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</si>
  <si>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</si>
  <si>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</si>
  <si>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</si>
  <si>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</si>
  <si>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</si>
  <si>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</si>
  <si>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</si>
  <si>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</si>
  <si>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</si>
  <si>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</si>
  <si>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</si>
  <si>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</si>
  <si>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</si>
  <si>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</si>
  <si>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</si>
  <si>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</si>
  <si>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</si>
  <si>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</si>
  <si>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</si>
  <si>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</si>
  <si>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</si>
  <si>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</si>
  <si>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</si>
  <si>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</si>
  <si>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</si>
  <si>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</si>
  <si>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</si>
  <si>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</si>
  <si>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</si>
  <si>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</si>
  <si>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</si>
  <si>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</si>
  <si>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</si>
  <si>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</si>
  <si>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</si>
  <si>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</si>
  <si>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</si>
  <si>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</si>
  <si>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</si>
  <si>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</si>
  <si>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</si>
  <si>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</si>
  <si>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</si>
  <si>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</si>
  <si>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</si>
  <si>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</si>
  <si>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</si>
  <si>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</si>
  <si>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</si>
  <si>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</si>
  <si>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</si>
  <si>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</si>
  <si>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</si>
  <si>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</si>
  <si>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</si>
  <si>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</si>
  <si>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</si>
  <si>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</si>
  <si>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</si>
  <si>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</si>
  <si>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</si>
  <si>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</si>
  <si>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</si>
  <si>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</si>
  <si>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</si>
  <si>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</si>
  <si>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</si>
  <si>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</si>
  <si>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</si>
  <si>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</si>
  <si>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</si>
  <si>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</si>
  <si>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</si>
  <si>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</si>
  <si>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</si>
  <si>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</si>
  <si>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</si>
  <si>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</si>
  <si>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</si>
  <si>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</si>
  <si>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</si>
  <si>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</si>
  <si>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</si>
  <si>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</si>
  <si>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</si>
  <si>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</si>
  <si>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</si>
  <si>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</si>
  <si>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</si>
  <si>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</si>
  <si>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</si>
  <si>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</si>
  <si>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</si>
  <si>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</si>
  <si>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</si>
  <si>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</si>
  <si>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</si>
  <si>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</si>
  <si>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</si>
  <si>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</si>
  <si>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</si>
  <si>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</si>
  <si>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</si>
  <si>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</si>
  <si>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</si>
  <si>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</si>
  <si>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</si>
  <si>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</si>
  <si>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</si>
  <si>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</si>
  <si>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</si>
  <si>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</si>
  <si>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</si>
  <si>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</si>
  <si>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</si>
  <si>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</si>
  <si>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</si>
  <si>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</si>
  <si>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</si>
  <si>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</si>
  <si>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</si>
  <si>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</si>
  <si>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</si>
  <si>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</si>
  <si>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</si>
  <si>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</si>
  <si>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</si>
  <si>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</si>
  <si>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</si>
  <si>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</si>
  <si>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</si>
  <si>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</si>
  <si>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</si>
  <si>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</si>
  <si>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</si>
  <si>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</si>
  <si>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</si>
  <si>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</si>
  <si>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</si>
  <si>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</si>
  <si>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</si>
  <si>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</si>
  <si>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</si>
  <si>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</si>
  <si>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</si>
  <si>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</si>
  <si>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</si>
  <si>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</si>
  <si>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</si>
  <si>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</si>
  <si>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</si>
  <si>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</si>
  <si>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</si>
  <si>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</si>
  <si>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</si>
  <si>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</si>
  <si>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</si>
  <si>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</si>
  <si>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</si>
  <si>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</si>
  <si>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</si>
  <si>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</si>
  <si>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</si>
  <si>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</si>
  <si>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</si>
  <si>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</si>
  <si>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</si>
  <si>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</si>
  <si>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</si>
  <si>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</si>
  <si>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</si>
  <si>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</si>
  <si>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</si>
  <si>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</si>
  <si>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</si>
  <si>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</si>
  <si>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</si>
  <si>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</si>
  <si>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</si>
  <si>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</si>
  <si>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</si>
  <si>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</si>
  <si>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</si>
  <si>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</si>
  <si>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</si>
  <si>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</si>
  <si>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</si>
  <si>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</si>
  <si>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</si>
  <si>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</si>
  <si>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</si>
  <si>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</si>
  <si>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</si>
  <si>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</si>
  <si>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</si>
  <si>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</si>
  <si>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</si>
  <si>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</si>
  <si>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</si>
  <si>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</si>
  <si>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</si>
  <si>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</si>
  <si>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</si>
  <si>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</si>
  <si>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</si>
  <si>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</si>
  <si>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</si>
  <si>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</si>
  <si>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</si>
  <si>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</si>
  <si>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</si>
  <si>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</si>
  <si>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</si>
  <si>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</si>
  <si>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</si>
  <si>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</si>
  <si>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</si>
  <si>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</si>
  <si>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</si>
  <si>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</si>
  <si>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</si>
  <si>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</si>
  <si>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</si>
  <si>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</si>
  <si>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</si>
  <si>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</si>
  <si>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</si>
  <si>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</si>
  <si>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</si>
  <si>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</si>
  <si>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</si>
  <si>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</si>
  <si>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</si>
  <si>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</si>
  <si>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</si>
  <si>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</si>
  <si>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</si>
  <si>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</si>
  <si>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</si>
  <si>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</si>
  <si>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</si>
  <si>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</si>
  <si>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</si>
  <si>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</si>
  <si>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</si>
  <si>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</si>
  <si>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</si>
  <si>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</si>
  <si>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</si>
  <si>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</si>
  <si>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</si>
  <si>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</si>
  <si>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</si>
  <si>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</si>
  <si>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</si>
  <si>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</si>
  <si>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</si>
  <si>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</si>
  <si>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</si>
  <si>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</si>
  <si>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</si>
  <si>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</si>
  <si>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</si>
  <si>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</si>
  <si>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</si>
  <si>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</si>
  <si>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</si>
  <si>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</si>
  <si>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</si>
  <si>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</si>
  <si>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</si>
  <si>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</si>
  <si>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</si>
  <si>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</si>
  <si>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</si>
  <si>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</si>
  <si>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</si>
  <si>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</si>
  <si>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</si>
  <si>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</si>
  <si>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</si>
  <si>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</si>
  <si>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</si>
  <si>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</si>
  <si>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</si>
  <si>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</si>
  <si>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</si>
  <si>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</si>
  <si>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</si>
  <si>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</si>
  <si>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</si>
  <si>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</si>
  <si>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</si>
  <si>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</si>
  <si>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</si>
  <si>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</si>
  <si>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</si>
  <si>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</si>
  <si>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</si>
  <si>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</si>
  <si>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</si>
  <si>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</si>
  <si>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</si>
  <si>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</si>
  <si>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</si>
  <si>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</si>
  <si>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</si>
  <si>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</si>
  <si>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</si>
  <si>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</si>
  <si>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</si>
  <si>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</si>
  <si>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</si>
  <si>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</si>
  <si>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</si>
  <si>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</si>
  <si>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</si>
  <si>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</si>
  <si>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</si>
  <si>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</si>
  <si>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</si>
  <si>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</si>
  <si>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</si>
  <si>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</si>
  <si>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</si>
  <si>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</si>
  <si>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</si>
  <si>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</si>
  <si>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</si>
  <si>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</si>
  <si>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</si>
  <si>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</si>
  <si>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</si>
  <si>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</si>
  <si>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</si>
  <si>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</si>
  <si>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</si>
  <si>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</si>
  <si>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</si>
  <si>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</si>
  <si>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</si>
  <si>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</si>
  <si>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</si>
  <si>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</si>
  <si>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</si>
  <si>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</si>
  <si>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</si>
  <si>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</si>
  <si>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</si>
  <si>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</si>
  <si>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</si>
  <si>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</si>
  <si>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</si>
  <si>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</si>
  <si>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</si>
  <si>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</si>
  <si>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</si>
  <si>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</si>
  <si>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</si>
  <si>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</si>
  <si>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</si>
  <si>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</si>
  <si>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</si>
  <si>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</si>
  <si>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</si>
  <si>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</si>
  <si>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</si>
  <si>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</si>
  <si>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</si>
  <si>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</si>
  <si>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</si>
  <si>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</si>
  <si>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</si>
  <si>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</si>
  <si>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</si>
  <si>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</si>
  <si>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</si>
  <si>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</si>
  <si>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</si>
  <si>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</si>
  <si>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</si>
  <si>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</si>
  <si>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</si>
  <si>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</si>
  <si>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</si>
  <si>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</si>
  <si>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</si>
  <si>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</si>
  <si>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</si>
  <si>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</si>
  <si>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</si>
  <si>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</si>
  <si>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</si>
  <si>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</si>
  <si>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</si>
  <si>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</si>
  <si>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</si>
  <si>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</si>
  <si>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</si>
  <si>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</si>
  <si>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</si>
  <si>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</si>
  <si>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</si>
  <si>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</si>
  <si>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</si>
  <si>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</si>
  <si>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</si>
  <si>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</si>
  <si>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</si>
  <si>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</si>
  <si>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</si>
  <si>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</si>
  <si>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</si>
  <si>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</si>
  <si>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</si>
  <si>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</si>
  <si>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</si>
  <si>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</si>
  <si>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</si>
  <si>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</si>
  <si>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</si>
  <si>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</si>
  <si>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</si>
  <si>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</si>
  <si>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</si>
  <si>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</si>
  <si>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</si>
  <si>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</si>
  <si>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</si>
  <si>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</si>
  <si>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</si>
  <si>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</si>
  <si>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</si>
  <si>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</si>
  <si>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</si>
  <si>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</si>
  <si>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</si>
  <si>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</si>
  <si>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</si>
  <si>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</si>
  <si>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</si>
  <si>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</si>
  <si>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</si>
  <si>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</si>
  <si>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</si>
  <si>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</si>
  <si>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</si>
  <si>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</si>
  <si>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</si>
  <si>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</si>
  <si>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</si>
  <si>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</si>
  <si>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</si>
  <si>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</si>
  <si>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</si>
  <si>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</si>
  <si>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</si>
  <si>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</si>
  <si>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</si>
  <si>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</si>
  <si>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</si>
  <si>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</si>
  <si>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</si>
  <si>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</si>
  <si>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</si>
  <si>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</si>
  <si>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</si>
  <si>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</si>
  <si>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</si>
  <si>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</si>
  <si>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</si>
  <si>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</si>
  <si>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</si>
  <si>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</si>
  <si>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</si>
  <si>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</si>
  <si>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</si>
  <si>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</si>
  <si>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</si>
  <si>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</si>
  <si>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</si>
  <si>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</si>
  <si>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</si>
  <si>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</si>
  <si>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</si>
  <si>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</si>
  <si>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</si>
  <si>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</si>
  <si>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</si>
  <si>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</si>
  <si>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</si>
  <si>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</si>
  <si>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</si>
  <si>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</si>
  <si>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</si>
  <si>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</si>
  <si>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</si>
  <si>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</si>
  <si>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</si>
  <si>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</si>
  <si>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</si>
  <si>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</si>
  <si>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</si>
  <si>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</si>
  <si>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</si>
  <si>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</si>
  <si>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</si>
  <si>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</si>
  <si>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</si>
  <si>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</si>
  <si>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</si>
  <si>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</si>
  <si>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</si>
  <si>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</si>
  <si>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</si>
  <si>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</si>
  <si>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</si>
  <si>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</si>
  <si>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</si>
  <si>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</si>
  <si>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</si>
  <si>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</si>
  <si>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</si>
  <si>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</si>
  <si>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</si>
  <si>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</si>
  <si>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</si>
  <si>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</si>
  <si>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</si>
  <si>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</si>
  <si>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</si>
  <si>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</si>
  <si>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</si>
  <si>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</si>
  <si>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</si>
  <si>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</si>
  <si>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</si>
  <si>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</si>
  <si>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</si>
  <si>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</si>
  <si>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</si>
  <si>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</si>
  <si>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</si>
  <si>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</si>
  <si>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</si>
  <si>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</si>
  <si>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</si>
  <si>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</si>
  <si>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</si>
  <si>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</si>
  <si>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</si>
  <si>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</si>
  <si>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</si>
  <si>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</si>
  <si>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</si>
  <si>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</si>
  <si>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</si>
  <si>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</si>
  <si>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</si>
  <si>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</si>
  <si>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</si>
  <si>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</si>
  <si>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</si>
  <si>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</si>
  <si>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</si>
  <si>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</si>
  <si>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</si>
  <si>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</si>
  <si>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</si>
  <si>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</si>
  <si>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</si>
  <si>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</si>
  <si>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</si>
  <si>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</si>
  <si>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</si>
  <si>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</si>
  <si>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</si>
  <si>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</si>
  <si>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</si>
  <si>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</si>
  <si>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</si>
  <si>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</si>
  <si>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</si>
  <si>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</si>
  <si>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</si>
  <si>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</si>
  <si>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</si>
  <si>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</si>
  <si>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</si>
  <si>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</si>
  <si>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</si>
  <si>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</si>
  <si>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</si>
  <si>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</si>
  <si>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</si>
  <si>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</si>
  <si>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</si>
  <si>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</si>
  <si>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</si>
  <si>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</si>
  <si>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</si>
  <si>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</si>
  <si>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</si>
  <si>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</si>
  <si>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</si>
  <si>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</si>
  <si>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</si>
  <si>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</si>
  <si>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</si>
  <si>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</si>
  <si>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</si>
  <si>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</si>
  <si>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</si>
  <si>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</si>
  <si>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</si>
  <si>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</si>
  <si>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</si>
  <si>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</si>
  <si>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</si>
  <si>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</si>
  <si>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</si>
  <si>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</si>
  <si>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</si>
  <si>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</si>
  <si>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</si>
  <si>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</si>
  <si>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</si>
  <si>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</si>
  <si>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</si>
  <si>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</si>
  <si>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</si>
  <si>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</si>
  <si>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</si>
  <si>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</si>
  <si>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</si>
  <si>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</si>
  <si>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</si>
  <si>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</si>
  <si>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</si>
  <si>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</si>
  <si>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</si>
  <si>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</si>
  <si>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</si>
  <si>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</si>
  <si>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</si>
  <si>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</si>
  <si>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</si>
  <si>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</si>
  <si>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</si>
  <si>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</si>
  <si>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</si>
  <si>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</si>
  <si>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</si>
  <si>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</si>
  <si>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</si>
  <si>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</si>
  <si>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</si>
  <si>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</si>
  <si>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</si>
  <si>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</si>
  <si>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</si>
  <si>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</si>
  <si>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</si>
  <si>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</si>
  <si>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</si>
  <si>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</si>
  <si>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</si>
  <si>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</si>
  <si>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</si>
  <si>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</si>
  <si>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</si>
  <si>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</si>
  <si>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</si>
  <si>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</si>
  <si>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</si>
  <si>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</si>
  <si>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</si>
  <si>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</si>
  <si>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</si>
  <si>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</si>
  <si>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</si>
  <si>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</si>
  <si>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</si>
  <si>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</si>
  <si>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</si>
  <si>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</si>
  <si>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</si>
  <si>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</si>
  <si>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</si>
  <si>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</si>
  <si>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</si>
  <si>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</si>
  <si>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</si>
  <si>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</si>
  <si>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</si>
  <si>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</si>
  <si>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</si>
  <si>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</si>
  <si>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</si>
  <si>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</si>
  <si>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</si>
  <si>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</si>
  <si>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</si>
  <si>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</si>
  <si>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</si>
  <si>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</si>
  <si>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</si>
  <si>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</si>
  <si>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</si>
  <si>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</si>
  <si>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</si>
  <si>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</si>
  <si>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</si>
  <si>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</si>
  <si>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</si>
  <si>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</si>
  <si>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</si>
  <si>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</si>
  <si>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</si>
  <si>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</si>
  <si>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</si>
  <si>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</si>
  <si>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</si>
  <si>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</si>
  <si>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</si>
  <si>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</si>
  <si>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</si>
  <si>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</si>
  <si>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</si>
  <si>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</si>
  <si>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</si>
  <si>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</si>
  <si>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</si>
  <si>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</si>
  <si>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</si>
  <si>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</si>
  <si>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</si>
  <si>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</si>
  <si>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</si>
  <si>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</si>
  <si>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</si>
  <si>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</si>
  <si>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</si>
  <si>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</si>
  <si>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</si>
  <si>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</si>
  <si>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</si>
  <si>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</si>
  <si>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</si>
  <si>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</si>
  <si>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</si>
  <si>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</si>
  <si>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</si>
  <si>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</si>
  <si>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</si>
  <si>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</si>
  <si>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</si>
  <si>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</si>
  <si>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</si>
  <si>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</si>
  <si>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</si>
  <si>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</si>
  <si>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</si>
  <si>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</si>
  <si>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</si>
  <si>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</si>
  <si>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</si>
  <si>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</si>
  <si>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</si>
  <si>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</si>
  <si>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</si>
  <si>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</si>
  <si>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</si>
  <si>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</si>
  <si>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</si>
  <si>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</si>
  <si>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</si>
  <si>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</si>
  <si>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</si>
  <si>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</si>
  <si>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</si>
  <si>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</si>
  <si>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</si>
  <si>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</si>
  <si>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</si>
  <si>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</si>
  <si>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</si>
  <si>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</si>
  <si>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</si>
  <si>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</si>
  <si>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</si>
  <si>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</si>
  <si>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</si>
  <si>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</si>
  <si>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</si>
  <si>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</si>
  <si>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</si>
  <si>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</si>
  <si>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</si>
  <si>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</si>
  <si>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</si>
  <si>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</si>
  <si>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</si>
  <si>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</si>
  <si>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</si>
  <si>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</si>
  <si>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</si>
  <si>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</si>
  <si>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</si>
  <si>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</si>
  <si>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</si>
  <si>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</si>
  <si>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</si>
  <si>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</si>
  <si>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</si>
  <si>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</si>
  <si>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</si>
  <si>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</si>
  <si>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</si>
  <si>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</si>
  <si>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</si>
  <si>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</si>
  <si>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</si>
  <si>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</si>
  <si>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</si>
  <si>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</si>
  <si>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</si>
  <si>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</si>
  <si>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</si>
  <si>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</si>
  <si>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</si>
  <si>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</si>
  <si>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</si>
  <si>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</si>
  <si>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</si>
  <si>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</si>
  <si>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</si>
  <si>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</si>
  <si>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</si>
  <si>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</si>
  <si>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</si>
  <si>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</si>
  <si>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</si>
  <si>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</si>
  <si>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</si>
  <si>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</si>
  <si>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</si>
  <si>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</si>
  <si>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</si>
  <si>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</si>
  <si>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</si>
  <si>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</si>
  <si>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</si>
  <si>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</si>
  <si>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</si>
  <si>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</si>
  <si>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</si>
  <si>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</si>
  <si>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</si>
  <si>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</si>
  <si>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</si>
  <si>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</si>
  <si>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</si>
  <si>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</si>
  <si>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</si>
  <si>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</si>
  <si>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</si>
  <si>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</si>
  <si>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</si>
  <si>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</si>
  <si>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</si>
  <si>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</si>
  <si>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</si>
  <si>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</si>
  <si>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</si>
  <si>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</si>
  <si>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</si>
  <si>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</si>
  <si>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</si>
  <si>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</si>
  <si>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</si>
  <si>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</si>
  <si>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</si>
  <si>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</si>
  <si>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</si>
  <si>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</si>
  <si>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</si>
  <si>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</si>
  <si>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</si>
  <si>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</si>
  <si>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</si>
  <si>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</si>
  <si>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</si>
  <si>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</si>
  <si>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</si>
  <si>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</si>
  <si>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</si>
  <si>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</si>
  <si>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</si>
  <si>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</si>
  <si>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</si>
  <si>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</si>
  <si>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</si>
  <si>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</si>
  <si>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</si>
  <si>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</si>
  <si>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</si>
  <si>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</si>
  <si>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</si>
  <si>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</si>
  <si>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</si>
  <si>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</si>
  <si>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</si>
  <si>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</si>
  <si>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</si>
  <si>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</si>
  <si>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</si>
  <si>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</si>
  <si>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</si>
  <si>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</si>
  <si>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</si>
  <si>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</si>
  <si>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</si>
  <si>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</si>
  <si>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</si>
  <si>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</si>
  <si>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</si>
  <si>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</si>
  <si>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</si>
  <si>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</si>
  <si>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</si>
  <si>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</si>
  <si>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</si>
  <si>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</si>
  <si>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</si>
  <si>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</si>
  <si>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</si>
  <si>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</si>
  <si>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</si>
  <si>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</si>
  <si>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</si>
  <si>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</si>
  <si>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</si>
  <si>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</si>
  <si>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</si>
  <si>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</si>
  <si>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</si>
  <si>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</si>
  <si>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</si>
  <si>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</si>
  <si>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</si>
  <si>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</si>
  <si>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</si>
  <si>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</si>
  <si>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</si>
  <si>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</si>
  <si>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</si>
  <si>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</si>
  <si>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</si>
  <si>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</si>
  <si>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</si>
  <si>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</si>
  <si>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</si>
  <si>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</si>
  <si>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</si>
  <si>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</si>
  <si>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</si>
  <si>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</si>
  <si>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</si>
  <si>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</si>
  <si>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</si>
  <si>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</si>
  <si>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</si>
  <si>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</si>
  <si>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</si>
  <si>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</si>
  <si>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</si>
  <si>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</si>
  <si>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</si>
  <si>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</si>
  <si>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</si>
  <si>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</si>
  <si>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</si>
  <si>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</si>
  <si>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</si>
  <si>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</si>
  <si>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</si>
  <si>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</si>
  <si>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</si>
  <si>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</si>
  <si>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</si>
  <si>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</si>
  <si>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</si>
  <si>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</si>
  <si>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</si>
  <si>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</si>
  <si>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</si>
  <si>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</si>
  <si>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</si>
  <si>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</si>
  <si>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</si>
  <si>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</si>
  <si>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</si>
  <si>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</si>
  <si>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</si>
  <si>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</si>
  <si>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</si>
  <si>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</si>
  <si>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</si>
  <si>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</si>
  <si>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</si>
  <si>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</si>
  <si>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</si>
  <si>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</si>
  <si>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</si>
  <si>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</si>
  <si>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</si>
  <si>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</si>
  <si>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</si>
  <si>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</si>
  <si>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</si>
  <si>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</si>
  <si>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</si>
  <si>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</si>
  <si>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</si>
  <si>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</si>
  <si>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</si>
  <si>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</si>
  <si>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</si>
  <si>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</si>
  <si>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</si>
  <si>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</si>
  <si>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</si>
  <si>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</si>
  <si>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</si>
  <si>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</si>
  <si>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</si>
  <si>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</si>
  <si>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</si>
  <si>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</si>
  <si>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</si>
  <si>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</si>
  <si>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</si>
  <si>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</si>
  <si>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</si>
  <si>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</si>
  <si>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</si>
  <si>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</si>
  <si>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</si>
  <si>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</si>
  <si>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</si>
  <si>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</si>
  <si>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</si>
  <si>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</si>
  <si>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</si>
  <si>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</si>
  <si>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</si>
  <si>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</si>
  <si>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</si>
  <si>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</si>
  <si>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</si>
  <si>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</si>
  <si>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</si>
  <si>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</si>
  <si>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</si>
  <si>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</si>
  <si>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</si>
  <si>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</si>
  <si>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</si>
  <si>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</si>
  <si>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</si>
  <si>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</si>
  <si>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</si>
  <si>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</si>
  <si>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</si>
  <si>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</si>
  <si>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</si>
  <si>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</si>
  <si>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</si>
  <si>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</si>
  <si>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</si>
  <si>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</si>
  <si>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</si>
  <si>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</si>
  <si>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</si>
  <si>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</si>
  <si>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</si>
  <si>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</si>
  <si>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</si>
  <si>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</si>
  <si>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</si>
  <si>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</si>
  <si>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</si>
  <si>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</si>
  <si>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</si>
  <si>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</si>
  <si>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</si>
  <si>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</si>
  <si>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</si>
  <si>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</si>
  <si>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</si>
  <si>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</si>
  <si>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</si>
  <si>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</si>
  <si>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</si>
  <si>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</si>
  <si>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</si>
  <si>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</si>
  <si>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</si>
  <si>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</si>
  <si>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</si>
  <si>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</si>
  <si>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</si>
  <si>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</si>
  <si>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</si>
  <si>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</si>
  <si>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</si>
  <si>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</si>
  <si>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</si>
  <si>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</si>
  <si>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</si>
  <si>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</si>
  <si>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</si>
  <si>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</si>
  <si>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</si>
  <si>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</si>
  <si>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</si>
  <si>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</si>
  <si>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</si>
  <si>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</si>
  <si>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</si>
  <si>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</si>
  <si>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</si>
  <si>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</si>
  <si>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</si>
  <si>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</si>
  <si>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</si>
  <si>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</si>
  <si>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</si>
  <si>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</si>
  <si>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</si>
  <si>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</si>
  <si>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</si>
  <si>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</si>
  <si>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</si>
  <si>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</si>
  <si>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</si>
  <si>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</si>
  <si>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</si>
  <si>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</si>
  <si>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</si>
  <si>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</si>
  <si>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</si>
  <si>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</si>
  <si>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</si>
  <si>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</si>
  <si>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</si>
  <si>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</si>
  <si>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</si>
  <si>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</si>
  <si>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</si>
  <si>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</si>
  <si>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</si>
  <si>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</si>
  <si>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</si>
  <si>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</si>
  <si>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</si>
  <si>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</si>
  <si>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</si>
  <si>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</si>
  <si>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</si>
  <si>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</si>
  <si>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</si>
  <si>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</si>
  <si>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</si>
  <si>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</si>
  <si>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</si>
  <si>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</si>
  <si>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</si>
  <si>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</si>
  <si>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</si>
  <si>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</si>
  <si>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</si>
  <si>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</si>
  <si>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</si>
  <si>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</si>
  <si>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</si>
  <si>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</si>
  <si>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</si>
  <si>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</si>
  <si>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</si>
  <si>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</si>
  <si>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</si>
  <si>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</si>
  <si>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</si>
  <si>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</si>
  <si>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</si>
  <si>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</si>
  <si>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</si>
  <si>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</si>
  <si>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</si>
  <si>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</si>
  <si>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</si>
  <si>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</si>
  <si>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</si>
  <si>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</si>
  <si>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</si>
  <si>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</si>
  <si>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</si>
  <si>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</si>
  <si>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</si>
  <si>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</si>
  <si>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</si>
  <si>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</si>
  <si>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</si>
  <si>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</si>
  <si>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</si>
  <si>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</si>
  <si>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</si>
  <si>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</si>
  <si>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</si>
  <si>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</si>
  <si>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</si>
  <si>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</si>
  <si>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</si>
  <si>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</si>
  <si>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</si>
  <si>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</si>
  <si>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</si>
  <si>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</si>
  <si>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</si>
  <si>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</si>
  <si>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</si>
  <si>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</si>
  <si>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</si>
  <si>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</si>
  <si>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</si>
  <si>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</si>
  <si>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</si>
  <si>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</si>
  <si>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</si>
  <si>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</si>
  <si>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</si>
  <si>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</si>
  <si>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</si>
  <si>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</si>
  <si>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</si>
  <si>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</si>
  <si>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</si>
  <si>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</si>
  <si>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</si>
  <si>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</si>
  <si>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</si>
  <si>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</si>
  <si>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</si>
  <si>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</si>
  <si>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</si>
  <si>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</si>
  <si>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</si>
  <si>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</si>
  <si>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</si>
  <si>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</si>
  <si>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</si>
  <si>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</si>
  <si>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</si>
  <si>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</si>
  <si>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</si>
  <si>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</si>
  <si>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</si>
  <si>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</si>
  <si>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</si>
  <si>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</si>
  <si>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</si>
  <si>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</si>
  <si>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</si>
  <si>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</si>
  <si>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</si>
  <si>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</si>
  <si>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</si>
  <si>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</si>
  <si>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</si>
  <si>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</si>
  <si>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</si>
  <si>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</si>
  <si>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</si>
  <si>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</si>
  <si>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</si>
  <si>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</si>
  <si>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</si>
  <si>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</si>
  <si>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</si>
  <si>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</si>
  <si>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</si>
  <si>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</si>
  <si>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</si>
  <si>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</si>
  <si>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</si>
  <si>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</si>
  <si>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</si>
  <si>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</si>
  <si>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</si>
  <si>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</si>
  <si>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</si>
  <si>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</si>
  <si>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</si>
  <si>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</si>
  <si>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</si>
  <si>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</si>
  <si>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</si>
  <si>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</si>
  <si>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</si>
  <si>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</si>
  <si>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</si>
  <si>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</si>
  <si>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</si>
  <si>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</si>
  <si>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</si>
  <si>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</si>
  <si>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</si>
  <si>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</si>
  <si>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</si>
  <si>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</si>
  <si>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</si>
  <si>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</si>
  <si>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</si>
  <si>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</si>
  <si>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</si>
  <si>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</si>
  <si>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</si>
  <si>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</si>
  <si>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</si>
  <si>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</si>
  <si>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</si>
  <si>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</si>
  <si>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</si>
  <si>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</si>
  <si>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</si>
  <si>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</si>
  <si>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</si>
  <si>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</si>
  <si>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</si>
  <si>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</si>
  <si>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</si>
  <si>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</si>
  <si>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</si>
  <si>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</si>
  <si>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</si>
  <si>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</si>
  <si>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</si>
  <si>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</si>
  <si>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</si>
  <si>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</si>
  <si>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</si>
  <si>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</si>
  <si>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</si>
  <si>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</si>
  <si>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</si>
  <si>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</si>
  <si>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</si>
  <si>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</si>
  <si>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</si>
  <si>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</si>
  <si>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</si>
  <si>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</si>
  <si>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</si>
  <si>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</si>
  <si>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</si>
  <si>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</si>
  <si>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</si>
  <si>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</si>
  <si>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</si>
  <si>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</si>
  <si>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</si>
  <si>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</si>
  <si>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</si>
  <si>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</si>
  <si>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</si>
  <si>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</si>
  <si>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</si>
  <si>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</si>
  <si>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</si>
  <si>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</si>
  <si>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</si>
  <si>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</si>
  <si>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</si>
  <si>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</si>
  <si>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</si>
  <si>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</si>
  <si>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</si>
  <si>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</si>
  <si>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</si>
  <si>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</si>
  <si>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</si>
  <si>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</si>
  <si>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</si>
  <si>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</si>
  <si>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</si>
  <si>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</si>
  <si>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</si>
  <si>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</si>
  <si>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</si>
  <si>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</si>
  <si>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</si>
  <si>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</si>
  <si>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</si>
  <si>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</si>
  <si>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</si>
  <si>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</si>
  <si>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</si>
  <si>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</si>
  <si>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</si>
  <si>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</si>
  <si>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</si>
  <si>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</si>
  <si>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</si>
  <si>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</si>
  <si>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</si>
  <si>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</si>
  <si>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</si>
  <si>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</si>
  <si>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</si>
  <si>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</si>
  <si>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</si>
  <si>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</si>
  <si>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</si>
  <si>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</si>
  <si>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</si>
  <si>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</si>
  <si>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</si>
  <si>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</si>
  <si>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</si>
  <si>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</si>
  <si>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</si>
  <si>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</si>
  <si>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</si>
  <si>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</si>
  <si>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</si>
  <si>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</si>
  <si>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</si>
  <si>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</si>
  <si>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</si>
  <si>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</si>
  <si>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</si>
  <si>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</si>
  <si>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</si>
  <si>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</si>
  <si>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</si>
  <si>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</si>
  <si>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</si>
  <si>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</si>
  <si>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</si>
  <si>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</si>
  <si>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</si>
  <si>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</si>
  <si>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</si>
  <si>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</si>
  <si>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</si>
  <si>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</si>
  <si>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</si>
  <si>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</si>
  <si>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</si>
  <si>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</si>
  <si>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</si>
  <si>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</si>
  <si>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</si>
  <si>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</si>
  <si>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</si>
  <si>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</si>
  <si>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</si>
  <si>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</si>
  <si>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</si>
  <si>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</si>
  <si>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</si>
  <si>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</si>
  <si>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</si>
  <si>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</si>
  <si>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</si>
  <si>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</si>
  <si>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</si>
  <si>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</si>
  <si>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</si>
  <si>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</si>
  <si>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</si>
  <si>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</si>
  <si>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</si>
  <si>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</si>
  <si>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</si>
  <si>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</si>
  <si>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</si>
  <si>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</si>
  <si>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</si>
  <si>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</si>
  <si>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</si>
  <si>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</si>
  <si>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</si>
  <si>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</si>
  <si>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</si>
  <si>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</si>
  <si>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</si>
  <si>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</si>
  <si>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</si>
  <si>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</si>
  <si>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</si>
  <si>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</si>
  <si>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</si>
  <si>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</si>
  <si>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</si>
  <si>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</si>
  <si>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</si>
  <si>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</si>
  <si>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</si>
  <si>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</si>
  <si>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</si>
  <si>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</si>
  <si>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</si>
  <si>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</si>
  <si>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</si>
  <si>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</si>
  <si>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</si>
  <si>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</si>
  <si>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</si>
  <si>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</si>
  <si>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</si>
  <si>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</si>
  <si>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</si>
  <si>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</si>
  <si>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</si>
  <si>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</si>
  <si>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</si>
  <si>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</si>
  <si>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</si>
  <si>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</si>
  <si>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</si>
  <si>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</si>
  <si>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</si>
  <si>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</si>
  <si>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</si>
  <si>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</si>
  <si>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</si>
  <si>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</si>
  <si>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</si>
  <si>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</si>
  <si>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</si>
  <si>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</si>
  <si>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</si>
  <si>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</si>
  <si>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</si>
  <si>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</si>
  <si>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</si>
  <si>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</si>
  <si>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</si>
  <si>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</si>
  <si>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</si>
  <si>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</si>
  <si>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</si>
  <si>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</si>
  <si>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</si>
  <si>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</si>
  <si>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</si>
  <si>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</si>
  <si>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</si>
  <si>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</si>
  <si>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</si>
  <si>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</si>
  <si>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</si>
  <si>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</si>
  <si>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</si>
  <si>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</si>
  <si>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</si>
  <si>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</si>
  <si>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</si>
  <si>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</si>
  <si>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</si>
  <si>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</si>
  <si>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</si>
  <si>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</si>
  <si>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</si>
  <si>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</si>
  <si>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</si>
  <si>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</si>
  <si>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</si>
  <si>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</si>
  <si>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</si>
  <si>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</si>
  <si>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</si>
  <si>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</si>
  <si>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</si>
  <si>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</si>
  <si>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</si>
  <si>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</si>
  <si>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</si>
  <si>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</si>
  <si>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</si>
  <si>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</si>
  <si>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</si>
  <si>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</si>
  <si>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</si>
  <si>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</si>
  <si>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</si>
  <si>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</si>
  <si>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</si>
  <si>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</si>
  <si>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</si>
  <si>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</si>
  <si>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</si>
  <si>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</si>
  <si>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</si>
  <si>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</si>
  <si>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</si>
  <si>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</si>
  <si>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</si>
  <si>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</si>
  <si>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</si>
  <si>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</si>
  <si>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</si>
  <si>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</si>
  <si>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</si>
  <si>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</si>
  <si>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</si>
  <si>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</si>
  <si>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</si>
  <si>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</si>
  <si>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</si>
  <si>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</si>
  <si>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</si>
  <si>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</si>
  <si>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</si>
  <si>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</si>
  <si>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</si>
  <si>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</si>
  <si>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</si>
  <si>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</si>
  <si>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</si>
  <si>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</si>
  <si>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</si>
  <si>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</si>
  <si>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</si>
  <si>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</si>
  <si>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</si>
  <si>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</si>
  <si>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</si>
  <si>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</si>
  <si>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</si>
  <si>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</si>
  <si>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</si>
  <si>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</si>
  <si>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</si>
  <si>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</si>
  <si>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</si>
  <si>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</si>
  <si>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</si>
  <si>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</si>
  <si>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</si>
  <si>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</si>
  <si>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</si>
  <si>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</si>
  <si>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</si>
  <si>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</si>
  <si>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</si>
  <si>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</si>
  <si>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</si>
  <si>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</si>
  <si>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</si>
  <si>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</si>
  <si>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</si>
  <si>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</si>
  <si>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</si>
  <si>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</si>
  <si>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</si>
  <si>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</si>
  <si>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</si>
  <si>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</si>
  <si>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</si>
  <si>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</si>
  <si>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</si>
  <si>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</si>
  <si>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</si>
  <si>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</si>
  <si>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</si>
  <si>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</si>
  <si>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</si>
  <si>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</si>
  <si>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</si>
  <si>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</si>
  <si>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</si>
  <si>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</si>
  <si>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</si>
  <si>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</si>
  <si>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</si>
  <si>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</si>
  <si>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</si>
  <si>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</si>
  <si>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</si>
  <si>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</si>
  <si>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</si>
  <si>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</si>
  <si>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</si>
  <si>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</si>
  <si>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</si>
  <si>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</si>
  <si>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</si>
  <si>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</si>
  <si>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</si>
  <si>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</si>
  <si>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</si>
  <si>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</si>
  <si>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</si>
  <si>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</si>
  <si>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</si>
  <si>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</si>
  <si>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</si>
  <si>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</si>
  <si>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</si>
  <si>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</si>
  <si>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</si>
  <si>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</si>
  <si>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</si>
  <si>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</si>
  <si>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</si>
  <si>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</si>
  <si>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</si>
  <si>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</si>
  <si>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</si>
  <si>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</si>
  <si>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</si>
  <si>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</si>
  <si>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</si>
  <si>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</si>
  <si>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</si>
  <si>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</si>
  <si>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</si>
  <si>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</si>
  <si>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</si>
  <si>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</si>
  <si>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</si>
  <si>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</si>
  <si>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</si>
  <si>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</si>
  <si>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</si>
  <si>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</si>
  <si>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</si>
  <si>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</si>
  <si>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</si>
  <si>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</si>
  <si>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</si>
  <si>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</si>
  <si>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</si>
  <si>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</si>
  <si>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</si>
  <si>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</si>
  <si>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</si>
  <si>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</si>
  <si>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</si>
  <si>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</si>
  <si>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</si>
  <si>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</si>
  <si>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</si>
  <si>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</si>
  <si>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</si>
  <si>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</si>
  <si>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</si>
  <si>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</si>
  <si>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</si>
  <si>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</si>
  <si>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</si>
  <si>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</si>
  <si>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</si>
  <si>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</si>
  <si>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</si>
  <si>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</si>
  <si>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</si>
  <si>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</si>
  <si>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</si>
  <si>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</si>
  <si>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</si>
  <si>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</si>
  <si>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</si>
  <si>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</si>
  <si>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</si>
  <si>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</si>
  <si>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</si>
  <si>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</si>
  <si>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</si>
  <si>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</si>
  <si>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</si>
  <si>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</si>
  <si>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</si>
  <si>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</si>
  <si>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</si>
  <si>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</si>
  <si>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</si>
  <si>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</si>
  <si>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</si>
  <si>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</si>
  <si>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</si>
  <si>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</si>
  <si>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</si>
  <si>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</si>
  <si>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</si>
  <si>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</si>
  <si>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</si>
  <si>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</si>
  <si>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</si>
  <si>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</si>
  <si>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</si>
  <si>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</si>
  <si>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</si>
  <si>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</si>
  <si>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</si>
  <si>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</si>
  <si>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</si>
  <si>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</si>
  <si>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</si>
  <si>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</si>
  <si>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</si>
  <si>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</si>
  <si>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</si>
  <si>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</si>
  <si>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</si>
  <si>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</si>
  <si>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</si>
  <si>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</si>
  <si>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</si>
  <si>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</si>
  <si>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</si>
  <si>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</si>
  <si>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</si>
  <si>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</si>
  <si>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</si>
  <si>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</si>
  <si>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</si>
  <si>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</si>
  <si>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</si>
  <si>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</si>
  <si>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</si>
  <si>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</si>
  <si>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</si>
  <si>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</si>
  <si>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</si>
  <si>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</si>
  <si>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</si>
  <si>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</si>
  <si>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</si>
  <si>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</si>
  <si>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</si>
  <si>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</si>
  <si>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</si>
  <si>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</si>
  <si>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</si>
  <si>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</si>
  <si>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</si>
  <si>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</si>
  <si>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</si>
  <si>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</si>
  <si>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</si>
  <si>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</si>
  <si>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</si>
  <si>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</si>
  <si>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</si>
  <si>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</si>
  <si>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</si>
  <si>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</si>
  <si>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</si>
  <si>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</si>
  <si>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</si>
  <si>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</si>
  <si>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</si>
  <si>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</si>
  <si>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</si>
  <si>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</si>
  <si>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</si>
  <si>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</si>
  <si>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</si>
  <si>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</si>
  <si>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</si>
  <si>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</si>
  <si>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</si>
  <si>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</si>
  <si>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</si>
  <si>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</si>
  <si>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</si>
  <si>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</si>
  <si>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</si>
  <si>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</si>
  <si>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</si>
  <si>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</si>
  <si>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</si>
  <si>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</si>
  <si>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</si>
  <si>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</si>
  <si>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</si>
  <si>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</si>
  <si>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</si>
  <si>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</si>
  <si>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</si>
  <si>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</si>
  <si>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</si>
  <si>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</si>
  <si>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</si>
  <si>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</si>
  <si>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</si>
  <si>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</si>
  <si>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</si>
  <si>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</si>
  <si>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</si>
  <si>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</si>
  <si>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</si>
  <si>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</si>
  <si>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</si>
  <si>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</si>
  <si>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</si>
  <si>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</si>
  <si>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</si>
  <si>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</si>
  <si>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</si>
  <si>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</si>
  <si>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</si>
  <si>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</si>
  <si>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</si>
  <si>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</si>
  <si>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</si>
  <si>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</si>
  <si>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</si>
  <si>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</si>
  <si>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</si>
  <si>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</si>
  <si>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</si>
  <si>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</si>
  <si>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</si>
  <si>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</si>
  <si>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</si>
  <si>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</si>
  <si>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</si>
  <si>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</si>
  <si>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</si>
  <si>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</si>
  <si>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</si>
  <si>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</si>
  <si>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</si>
  <si>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</si>
  <si>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</si>
  <si>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</si>
  <si>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</si>
  <si>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</si>
  <si>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</si>
  <si>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</si>
  <si>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</si>
  <si>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</si>
  <si>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</si>
  <si>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</si>
  <si>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</si>
  <si>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</si>
  <si>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</si>
  <si>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</si>
  <si>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</si>
  <si>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</si>
  <si>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</si>
  <si>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</si>
  <si>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</si>
  <si>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</si>
  <si>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</si>
  <si>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</si>
  <si>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</si>
  <si>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</si>
  <si>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</si>
  <si>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</si>
  <si>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</si>
  <si>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</si>
  <si>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</si>
  <si>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</si>
  <si>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</si>
  <si>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</si>
  <si>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</si>
  <si>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</si>
  <si>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</si>
  <si>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</si>
  <si>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</si>
  <si>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</si>
  <si>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</si>
  <si>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</si>
  <si>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</si>
  <si>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</si>
  <si>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</si>
  <si>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</si>
  <si>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</si>
  <si>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</si>
  <si>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</si>
  <si>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</si>
  <si>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</si>
  <si>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</si>
  <si>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</si>
  <si>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</si>
  <si>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</si>
  <si>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</si>
  <si>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</si>
  <si>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</si>
  <si>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</si>
  <si>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</si>
  <si>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</si>
  <si>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</si>
  <si>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</si>
  <si>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</si>
  <si>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</si>
  <si>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</si>
  <si>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</si>
  <si>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</si>
  <si>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</si>
  <si>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</si>
  <si>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</si>
  <si>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</si>
  <si>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</si>
  <si>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</si>
  <si>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</si>
  <si>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</si>
  <si>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</si>
  <si>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</si>
  <si>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</si>
  <si>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</si>
  <si>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</si>
  <si>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</si>
  <si>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</si>
  <si>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</si>
  <si>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</si>
  <si>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</si>
  <si>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</si>
  <si>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</si>
  <si>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</si>
  <si>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</si>
  <si>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</si>
  <si>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</si>
  <si>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</si>
  <si>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</si>
  <si>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</si>
  <si>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</si>
  <si>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</si>
  <si>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</si>
  <si>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</si>
  <si>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</si>
  <si>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</si>
  <si>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</si>
  <si>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</si>
  <si>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</si>
  <si>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</si>
  <si>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</si>
  <si>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</si>
  <si>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</si>
  <si>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</si>
  <si>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</si>
  <si>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</si>
  <si>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</si>
  <si>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</si>
  <si>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</si>
  <si>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</si>
  <si>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</si>
  <si>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</si>
  <si>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</si>
  <si>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</si>
  <si>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</si>
  <si>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</si>
  <si>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</si>
  <si>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</si>
  <si>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</si>
  <si>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</si>
  <si>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</si>
  <si>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</si>
  <si>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</si>
  <si>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</si>
  <si>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</si>
  <si>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</si>
  <si>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</si>
  <si>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</si>
  <si>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</si>
  <si>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</si>
  <si>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</si>
  <si>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</si>
  <si>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</si>
  <si>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</si>
  <si>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</si>
  <si>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</si>
  <si>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</si>
  <si>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</si>
  <si>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</si>
  <si>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</si>
  <si>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</si>
  <si>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</si>
  <si>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</si>
  <si>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</si>
  <si>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</si>
  <si>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</si>
  <si>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</si>
  <si>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</si>
  <si>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</si>
  <si>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</si>
  <si>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</si>
  <si>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</si>
  <si>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</si>
  <si>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</si>
  <si>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</si>
  <si>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</si>
  <si>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</si>
  <si>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</si>
  <si>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</si>
  <si>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</si>
  <si>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</si>
  <si>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</si>
  <si>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</si>
  <si>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</si>
  <si>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</si>
  <si>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</si>
  <si>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</si>
  <si>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</si>
  <si>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</si>
  <si>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</si>
  <si>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</si>
  <si>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</si>
  <si>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</si>
  <si>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</si>
  <si>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</si>
  <si>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</si>
  <si>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</si>
  <si>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</si>
  <si>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</si>
  <si>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</si>
  <si>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</si>
  <si>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</si>
  <si>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</si>
  <si>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</si>
  <si>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</si>
  <si>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</si>
  <si>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</si>
  <si>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</si>
  <si>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</si>
  <si>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</si>
  <si>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</si>
  <si>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</si>
  <si>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</si>
  <si>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</si>
  <si>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</si>
  <si>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</si>
  <si>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</si>
  <si>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</si>
  <si>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</si>
  <si>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</si>
  <si>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</si>
  <si>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</si>
  <si>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</si>
  <si>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</si>
  <si>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</si>
  <si>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</si>
  <si>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</si>
  <si>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</si>
  <si>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</si>
  <si>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</si>
  <si>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</si>
  <si>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</si>
  <si>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</si>
  <si>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</si>
  <si>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</si>
  <si>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</si>
  <si>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</si>
  <si>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</si>
  <si>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</si>
  <si>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</si>
  <si>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</si>
  <si>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</si>
  <si>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</si>
  <si>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</si>
  <si>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</si>
  <si>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</si>
  <si>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</si>
  <si>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</si>
  <si>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</si>
  <si>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</si>
  <si>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</si>
  <si>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</si>
  <si>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</si>
  <si>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</si>
  <si>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</si>
  <si>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</si>
  <si>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</si>
  <si>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</si>
  <si>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</si>
  <si>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</si>
  <si>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</si>
  <si>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</si>
  <si>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</si>
  <si>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</si>
  <si>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</si>
  <si>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</si>
  <si>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</si>
  <si>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</si>
  <si>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</si>
  <si>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</si>
  <si>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</si>
  <si>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</si>
  <si>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</si>
  <si>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</si>
  <si>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</si>
  <si>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</si>
  <si>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</si>
  <si>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</si>
  <si>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</si>
  <si>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</si>
  <si>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</si>
  <si>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</si>
  <si>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</si>
  <si>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</si>
  <si>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</si>
  <si>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</si>
  <si>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</si>
  <si>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</si>
  <si>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</si>
  <si>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</si>
  <si>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</si>
  <si>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</si>
  <si>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</si>
  <si>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</si>
  <si>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</si>
  <si>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</si>
  <si>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</si>
  <si>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</si>
  <si>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</si>
  <si>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</si>
  <si>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</si>
  <si>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</si>
  <si>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</si>
  <si>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</si>
  <si>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</si>
  <si>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</si>
  <si>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</si>
  <si>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</si>
  <si>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</si>
  <si>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</si>
  <si>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</si>
  <si>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</si>
  <si>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</si>
  <si>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</si>
  <si>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</si>
  <si>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</si>
  <si>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</si>
  <si>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</si>
  <si>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</si>
  <si>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</si>
  <si>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</si>
  <si>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</si>
  <si>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</si>
  <si>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</si>
  <si>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</si>
  <si>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</si>
  <si>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</si>
  <si>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</si>
  <si>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</si>
  <si>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</si>
  <si>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</si>
  <si>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</si>
  <si>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</si>
  <si>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</si>
  <si>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</si>
  <si>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</si>
  <si>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</si>
  <si>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</si>
  <si>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</si>
  <si>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</si>
  <si>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</si>
  <si>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</si>
  <si>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</si>
  <si>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</si>
  <si>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</si>
  <si>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</si>
  <si>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</si>
  <si>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</si>
  <si>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</si>
  <si>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</si>
  <si>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</si>
  <si>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</si>
  <si>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</si>
  <si>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</si>
  <si>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</si>
  <si>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</si>
  <si>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</si>
  <si>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</si>
  <si>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</si>
  <si>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</si>
  <si>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</si>
  <si>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</si>
  <si>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</si>
  <si>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</si>
  <si>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</si>
  <si>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</si>
  <si>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</si>
  <si>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</si>
  <si>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</si>
  <si>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</si>
  <si>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</si>
  <si>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</si>
  <si>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</si>
  <si>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</si>
  <si>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</si>
  <si>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</si>
  <si>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</si>
  <si>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</si>
  <si>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</si>
  <si>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</si>
  <si>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</si>
  <si>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</si>
  <si>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</si>
  <si>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</si>
  <si>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</si>
  <si>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</si>
  <si>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</si>
  <si>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</si>
  <si>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</si>
  <si>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</si>
  <si>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</si>
  <si>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</si>
  <si>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</si>
  <si>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</si>
  <si>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</si>
  <si>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</si>
  <si>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</si>
  <si>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</si>
  <si>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</si>
  <si>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</si>
  <si>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</si>
  <si>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</si>
  <si>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</si>
  <si>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</si>
  <si>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</si>
  <si>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</si>
  <si>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</si>
  <si>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</si>
  <si>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</si>
  <si>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</si>
  <si>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</si>
  <si>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</si>
  <si>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</si>
  <si>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</si>
  <si>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</si>
  <si>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</si>
  <si>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</si>
  <si>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</si>
  <si>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</si>
  <si>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</si>
  <si>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</si>
  <si>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</si>
  <si>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</si>
  <si>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</si>
  <si>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</si>
  <si>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</si>
  <si>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</si>
  <si>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</si>
  <si>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</si>
  <si>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</si>
  <si>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</si>
  <si>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</si>
  <si>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</si>
  <si>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</si>
  <si>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</si>
  <si>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</si>
  <si>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</si>
  <si>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</si>
  <si>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</si>
  <si>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</si>
  <si>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</si>
  <si>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</si>
  <si>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</si>
  <si>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</si>
  <si>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</si>
  <si>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</si>
  <si>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</si>
  <si>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</si>
  <si>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</si>
  <si>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</si>
  <si>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</si>
  <si>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</si>
  <si>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</si>
  <si>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</si>
  <si>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</si>
  <si>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</si>
  <si>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</si>
  <si>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</si>
  <si>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</si>
  <si>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</si>
  <si>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</si>
  <si>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</si>
  <si>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</si>
  <si>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</si>
  <si>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</si>
  <si>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</si>
  <si>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</si>
  <si>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</si>
  <si>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</si>
  <si>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</si>
  <si>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</si>
  <si>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</si>
  <si>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</si>
  <si>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</si>
  <si>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</si>
  <si>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</si>
  <si>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</si>
  <si>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</si>
  <si>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</si>
  <si>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</si>
  <si>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</si>
  <si>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</si>
  <si>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</si>
  <si>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</si>
  <si>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</si>
  <si>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</si>
  <si>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</si>
  <si>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</si>
  <si>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</si>
  <si>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</si>
  <si>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</si>
  <si>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</si>
  <si>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</si>
  <si>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</si>
  <si>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</si>
  <si>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</si>
  <si>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</si>
  <si>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</si>
  <si>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</si>
  <si>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</si>
  <si>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</si>
  <si>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</si>
  <si>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</si>
  <si>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</si>
  <si>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</si>
  <si>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</si>
  <si>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</si>
  <si>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</si>
  <si>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</si>
  <si>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</si>
  <si>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</si>
  <si>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</si>
  <si>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</si>
  <si>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</si>
  <si>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</si>
  <si>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</si>
  <si>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</si>
  <si>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</si>
  <si>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</si>
  <si>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</si>
  <si>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</si>
  <si>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</si>
  <si>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</si>
  <si>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</si>
  <si>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</si>
  <si>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</si>
  <si>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</si>
  <si>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</si>
  <si>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</si>
  <si>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</si>
  <si>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</si>
  <si>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</si>
  <si>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</si>
  <si>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</si>
  <si>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</si>
  <si>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</si>
  <si>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</si>
  <si>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</si>
  <si>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</si>
  <si>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</si>
  <si>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</si>
  <si>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</si>
  <si>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</si>
  <si>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</si>
  <si>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</si>
  <si>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</si>
  <si>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</si>
  <si>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</si>
  <si>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</si>
  <si>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</si>
  <si>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</si>
  <si>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</si>
  <si>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</si>
  <si>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</si>
  <si>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</si>
  <si>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</si>
  <si>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</si>
  <si>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</si>
  <si>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</si>
  <si>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</si>
  <si>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</si>
  <si>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</si>
  <si>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</si>
  <si>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</si>
  <si>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</si>
  <si>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</si>
  <si>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</si>
  <si>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</si>
  <si>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</si>
  <si>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</si>
  <si>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</si>
  <si>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</si>
  <si>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</si>
  <si>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</si>
  <si>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</si>
  <si>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</si>
  <si>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</si>
  <si>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</si>
  <si>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</si>
  <si>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</si>
  <si>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</si>
  <si>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</si>
  <si>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</si>
  <si>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</si>
  <si>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</si>
  <si>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</si>
  <si>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</si>
  <si>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</si>
  <si>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</si>
  <si>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</si>
  <si>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</si>
  <si>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</si>
  <si>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</si>
  <si>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</si>
  <si>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</si>
  <si>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</si>
  <si>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</si>
  <si>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</si>
  <si>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</si>
  <si>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</si>
  <si>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</si>
  <si>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</si>
  <si>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</si>
  <si>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</si>
  <si>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</si>
  <si>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</si>
  <si>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</si>
  <si>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</si>
  <si>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</si>
  <si>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</si>
  <si>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</si>
  <si>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</si>
  <si>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</si>
  <si>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</si>
  <si>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</si>
  <si>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</si>
  <si>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</si>
  <si>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</si>
  <si>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</si>
  <si>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</si>
  <si>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</si>
  <si>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</si>
  <si>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</si>
  <si>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</si>
  <si>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</si>
  <si>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</si>
  <si>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</si>
  <si>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</si>
  <si>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</si>
  <si>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</si>
  <si>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</si>
  <si>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</si>
  <si>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</si>
  <si>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</si>
  <si>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</si>
  <si>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</si>
  <si>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</si>
  <si>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</si>
  <si>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</si>
  <si>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</si>
  <si>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</si>
  <si>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</si>
  <si>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</si>
  <si>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</si>
  <si>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</si>
  <si>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</si>
  <si>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</si>
  <si>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</si>
  <si>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</si>
  <si>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</si>
  <si>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</si>
  <si>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</si>
  <si>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</si>
  <si>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</si>
  <si>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</si>
  <si>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</si>
  <si>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</si>
  <si>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</si>
  <si>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</si>
  <si>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</si>
  <si>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</si>
  <si>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</si>
  <si>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</si>
  <si>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</si>
  <si>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</si>
  <si>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</si>
  <si>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</si>
  <si>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</si>
  <si>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</si>
  <si>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</si>
  <si>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</si>
  <si>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</si>
  <si>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</si>
  <si>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</si>
  <si>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</si>
  <si>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</si>
  <si>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</si>
  <si>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</si>
  <si>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</si>
  <si>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</si>
  <si>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</si>
  <si>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</si>
  <si>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</si>
  <si>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</si>
  <si>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</si>
  <si>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</si>
  <si>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</si>
  <si>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</si>
  <si>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</si>
  <si>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</si>
  <si>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</si>
  <si>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</si>
  <si>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</si>
  <si>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</si>
  <si>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</si>
  <si>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</si>
  <si>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</si>
  <si>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</si>
  <si>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</si>
  <si>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</si>
  <si>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</si>
  <si>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</si>
  <si>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</si>
  <si>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</si>
  <si>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</si>
  <si>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</si>
  <si>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</si>
  <si>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</si>
  <si>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</si>
  <si>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</si>
  <si>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</si>
  <si>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</si>
  <si>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</si>
  <si>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</si>
  <si>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</si>
  <si>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</si>
  <si>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</si>
  <si>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</si>
  <si>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</si>
  <si>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</si>
  <si>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</si>
  <si>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</si>
  <si>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</si>
  <si>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</si>
  <si>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</si>
  <si>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</si>
  <si>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</si>
  <si>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</si>
  <si>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</si>
  <si>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</si>
  <si>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</si>
  <si>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</si>
  <si>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</si>
  <si>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</si>
  <si>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</si>
  <si>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</si>
  <si>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</si>
  <si>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</si>
  <si>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</si>
  <si>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</si>
  <si>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</si>
  <si>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</si>
  <si>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</si>
  <si>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</si>
  <si>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</si>
  <si>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</si>
  <si>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</si>
  <si>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</si>
  <si>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</si>
  <si>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</si>
  <si>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</si>
  <si>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</si>
  <si>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</si>
  <si>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</si>
  <si>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</si>
  <si>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</si>
  <si>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</si>
  <si>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</si>
  <si>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</si>
  <si>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</si>
  <si>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</si>
  <si>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</si>
  <si>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</si>
  <si>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</si>
  <si>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</si>
  <si>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</si>
  <si>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</si>
  <si>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</si>
  <si>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</si>
  <si>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</si>
  <si>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</si>
  <si>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</si>
  <si>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</si>
  <si>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</si>
  <si>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</si>
  <si>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</si>
  <si>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</si>
  <si>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</si>
  <si>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</si>
  <si>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</si>
  <si>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</si>
  <si>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</si>
  <si>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</si>
  <si>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</si>
  <si>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</si>
  <si>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</si>
  <si>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</si>
  <si>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</si>
  <si>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</si>
  <si>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</si>
  <si>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</si>
  <si>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</si>
  <si>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</si>
  <si>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</si>
  <si>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</si>
  <si>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</si>
  <si>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</si>
  <si>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</si>
  <si>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</si>
  <si>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</si>
  <si>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</si>
  <si>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</si>
  <si>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</si>
  <si>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</si>
  <si>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</si>
  <si>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</si>
  <si>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</si>
  <si>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</si>
  <si>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</si>
  <si>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</si>
  <si>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</si>
  <si>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</si>
  <si>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</si>
  <si>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</si>
  <si>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</si>
  <si>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</si>
  <si>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</si>
  <si>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</si>
  <si>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</si>
  <si>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</si>
  <si>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</si>
  <si>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</si>
  <si>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</si>
  <si>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</si>
  <si>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</si>
  <si>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</si>
  <si>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</si>
  <si>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</si>
  <si>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</si>
  <si>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</si>
  <si>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</si>
  <si>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</si>
  <si>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</si>
  <si>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</si>
  <si>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</si>
  <si>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</si>
  <si>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</si>
  <si>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</si>
  <si>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</si>
  <si>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</si>
  <si>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</si>
  <si>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</si>
  <si>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</si>
  <si>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</si>
  <si>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</si>
  <si>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</si>
  <si>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</si>
  <si>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</si>
  <si>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</si>
  <si>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</si>
  <si>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</si>
  <si>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</si>
  <si>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</si>
  <si>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</si>
  <si>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</si>
  <si>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</si>
  <si>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</si>
  <si>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</si>
  <si>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</si>
  <si>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</si>
  <si>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</si>
  <si>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</si>
  <si>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</si>
  <si>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</si>
  <si>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</si>
  <si>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</si>
  <si>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</si>
  <si>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</si>
  <si>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</si>
  <si>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</si>
  <si>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</si>
  <si>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</si>
  <si>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</si>
  <si>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</si>
  <si>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</si>
  <si>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</si>
  <si>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</si>
  <si>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</si>
  <si>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</si>
  <si>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</si>
  <si>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</si>
  <si>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</si>
  <si>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</si>
  <si>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</si>
  <si>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</si>
  <si>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</si>
  <si>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</si>
  <si>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</si>
  <si>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</si>
  <si>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</si>
  <si>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</si>
  <si>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</si>
  <si>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</si>
  <si>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</si>
  <si>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</si>
  <si>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</si>
  <si>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</si>
  <si>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</si>
  <si>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</si>
  <si>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</si>
  <si>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</si>
  <si>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</si>
  <si>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</si>
  <si>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</si>
  <si>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</si>
  <si>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</si>
  <si>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</si>
  <si>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</si>
  <si>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</si>
  <si>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</si>
  <si>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</si>
  <si>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</si>
  <si>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</si>
  <si>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</si>
  <si>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</si>
  <si>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</si>
  <si>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</si>
  <si>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</si>
  <si>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</si>
  <si>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</si>
  <si>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</si>
  <si>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</si>
  <si>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</si>
  <si>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</si>
  <si>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</si>
  <si>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</si>
  <si>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</si>
  <si>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</si>
  <si>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</si>
  <si>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</si>
  <si>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</si>
  <si>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</si>
  <si>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</si>
  <si>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</si>
  <si>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</si>
  <si>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</si>
  <si>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</si>
  <si>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</si>
  <si>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</si>
  <si>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</si>
  <si>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</si>
  <si>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</si>
  <si>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</si>
  <si>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</si>
  <si>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</si>
  <si>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</si>
  <si>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</si>
  <si>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</si>
  <si>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</si>
  <si>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</si>
  <si>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</si>
  <si>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</si>
  <si>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</si>
  <si>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</si>
  <si>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</si>
  <si>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</si>
  <si>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</si>
  <si>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</si>
  <si>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</si>
  <si>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</si>
  <si>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</si>
  <si>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</si>
  <si>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</si>
  <si>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</si>
  <si>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</si>
  <si>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</si>
  <si>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</si>
  <si>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</si>
  <si>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</si>
  <si>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</si>
  <si>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</si>
  <si>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</si>
  <si>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</si>
  <si>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</si>
  <si>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</si>
  <si>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</si>
  <si>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</si>
  <si>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</si>
  <si>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</si>
  <si>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</si>
  <si>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</si>
  <si>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</si>
  <si>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</si>
  <si>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</si>
  <si>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</si>
  <si>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</si>
  <si>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</si>
  <si>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</si>
  <si>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</si>
  <si>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</si>
  <si>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</si>
  <si>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</si>
  <si>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</si>
  <si>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</si>
  <si>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</si>
  <si>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</si>
  <si>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</si>
  <si>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</si>
  <si>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</si>
  <si>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</si>
  <si>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</si>
  <si>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</si>
  <si>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</si>
  <si>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</si>
  <si>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</si>
  <si>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</si>
  <si>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</si>
  <si>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</si>
  <si>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</si>
  <si>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</si>
  <si>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</si>
  <si>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</si>
  <si>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</si>
  <si>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</si>
  <si>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</si>
  <si>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</si>
  <si>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</si>
  <si>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</si>
  <si>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</si>
  <si>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</si>
  <si>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</si>
  <si>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</si>
  <si>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</si>
  <si>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</si>
  <si>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</si>
  <si>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</si>
  <si>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</si>
  <si>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</si>
  <si>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</si>
  <si>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</si>
  <si>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</si>
  <si>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</si>
  <si>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</si>
  <si>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</si>
  <si>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</si>
  <si>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</si>
  <si>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</si>
  <si>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</si>
  <si>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</si>
  <si>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</si>
  <si>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</si>
  <si>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</si>
  <si>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</si>
  <si>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</si>
  <si>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</si>
  <si>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</si>
  <si>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</si>
  <si>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</si>
  <si>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</si>
  <si>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</si>
  <si>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</si>
  <si>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</si>
  <si>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</si>
  <si>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</si>
  <si>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</si>
  <si>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</si>
  <si>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</si>
  <si>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</si>
  <si>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</si>
  <si>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</si>
  <si>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</si>
  <si>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</si>
  <si>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</si>
  <si>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</si>
  <si>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</si>
  <si>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</si>
  <si>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</si>
  <si>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</si>
  <si>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</si>
  <si>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</si>
  <si>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</si>
  <si>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</si>
  <si>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</si>
  <si>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</si>
  <si>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</si>
  <si>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</si>
  <si>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</si>
  <si>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</si>
  <si>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</si>
  <si>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</si>
  <si>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</si>
  <si>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</si>
  <si>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</si>
  <si>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</si>
  <si>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</si>
  <si>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</si>
  <si>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</si>
  <si>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</si>
  <si>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</si>
  <si>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</si>
  <si>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</si>
  <si>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</si>
  <si>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</si>
  <si>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</si>
  <si>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</si>
  <si>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</si>
  <si>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</si>
  <si>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</si>
  <si>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</si>
  <si>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</si>
  <si>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</si>
  <si>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</si>
  <si>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</si>
  <si>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</si>
  <si>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</si>
  <si>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</si>
  <si>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</si>
  <si>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</si>
  <si>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</si>
  <si>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</si>
  <si>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</si>
  <si>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</si>
  <si>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</si>
  <si>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</si>
  <si>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</si>
  <si>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</si>
  <si>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</si>
  <si>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</si>
  <si>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</si>
  <si>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</si>
  <si>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</si>
  <si>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</si>
  <si>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</si>
  <si>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</si>
  <si>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</si>
  <si>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</si>
  <si>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</si>
  <si>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</si>
  <si>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</si>
  <si>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</si>
  <si>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</si>
  <si>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</si>
  <si>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</si>
  <si>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</si>
  <si>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</si>
  <si>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</si>
  <si>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</si>
  <si>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</si>
  <si>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</si>
  <si>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</si>
  <si>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</si>
  <si>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</si>
  <si>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</si>
  <si>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</si>
  <si>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</si>
  <si>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</si>
  <si>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</si>
  <si>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</si>
  <si>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</si>
  <si>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</si>
  <si>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</si>
  <si>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</si>
  <si>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</si>
  <si>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</si>
  <si>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</si>
  <si>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</si>
  <si>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</si>
  <si>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</si>
  <si>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</si>
  <si>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</si>
  <si>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</si>
  <si>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</si>
  <si>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</si>
  <si>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</si>
  <si>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</si>
  <si>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</si>
  <si>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</si>
  <si>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</si>
  <si>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</si>
  <si>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</si>
  <si>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</si>
  <si>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</si>
  <si>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</si>
  <si>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</si>
  <si>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</si>
  <si>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</si>
  <si>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</si>
  <si>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</si>
  <si>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</si>
  <si>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</si>
  <si>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</si>
  <si>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</si>
  <si>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</si>
  <si>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</si>
  <si>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</si>
  <si>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</si>
  <si>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</si>
  <si>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</si>
  <si>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</si>
  <si>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</si>
  <si>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</si>
  <si>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</si>
  <si>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</si>
  <si>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</si>
  <si>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</si>
  <si>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</si>
  <si>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</si>
  <si>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</si>
  <si>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</si>
  <si>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</si>
  <si>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</si>
  <si>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</si>
  <si>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</si>
  <si>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</si>
  <si>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</si>
  <si>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</si>
  <si>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</si>
  <si>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</si>
  <si>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</si>
  <si>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</si>
  <si>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</si>
  <si>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</si>
  <si>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</si>
  <si>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</si>
  <si>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</si>
  <si>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</si>
  <si>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</si>
  <si>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</si>
  <si>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</si>
  <si>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</si>
  <si>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</si>
  <si>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</si>
  <si>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</si>
  <si>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</si>
  <si>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</si>
  <si>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</si>
  <si>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</si>
  <si>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</si>
  <si>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</si>
  <si>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</si>
  <si>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</si>
  <si>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</si>
  <si>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</si>
  <si>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</si>
  <si>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</si>
  <si>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</si>
  <si>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</si>
  <si>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</si>
  <si>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</si>
  <si>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</si>
  <si>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</si>
  <si>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</si>
  <si>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</si>
  <si>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</si>
  <si>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</si>
  <si>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</si>
  <si>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</si>
  <si>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</si>
  <si>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</si>
  <si>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</si>
  <si>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</si>
  <si>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</si>
  <si>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</si>
  <si>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</si>
  <si>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</si>
  <si>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</si>
  <si>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</si>
  <si>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</si>
  <si>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</si>
  <si>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</si>
  <si>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</si>
  <si>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</si>
  <si>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</si>
  <si>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</si>
  <si>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</si>
  <si>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</si>
  <si>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</si>
  <si>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</si>
  <si>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</si>
  <si>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</si>
  <si>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</si>
  <si>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</si>
  <si>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</si>
  <si>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</si>
  <si>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</si>
  <si>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</si>
  <si>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</si>
  <si>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</si>
  <si>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</si>
  <si>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</si>
  <si>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</si>
  <si>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</si>
  <si>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</si>
  <si>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</si>
  <si>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</si>
  <si>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</si>
  <si>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</si>
  <si>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</si>
  <si>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</si>
  <si>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</si>
  <si>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</si>
  <si>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</si>
  <si>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</si>
  <si>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</si>
  <si>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</si>
  <si>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</si>
  <si>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</si>
  <si>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</si>
  <si>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</si>
  <si>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</si>
  <si>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</si>
  <si>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</si>
  <si>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</si>
  <si>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</si>
  <si>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</si>
  <si>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</si>
  <si>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</si>
  <si>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</si>
  <si>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</si>
  <si>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</si>
  <si>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</si>
  <si>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</si>
  <si>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</si>
  <si>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</si>
  <si>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</si>
  <si>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</si>
  <si>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</si>
  <si>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</si>
  <si>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</si>
  <si>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</si>
  <si>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</si>
  <si>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</si>
  <si>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</si>
  <si>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</si>
  <si>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</si>
  <si>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</si>
  <si>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</si>
  <si>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</si>
  <si>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</si>
  <si>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</si>
  <si>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</si>
  <si>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</si>
  <si>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</si>
  <si>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</si>
  <si>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</si>
  <si>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</si>
  <si>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</si>
  <si>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</si>
  <si>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</si>
  <si>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</si>
  <si>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</si>
  <si>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</si>
  <si>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</si>
  <si>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</si>
  <si>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</si>
  <si>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</si>
  <si>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</si>
  <si>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</si>
  <si>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</si>
  <si>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</si>
  <si>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</si>
  <si>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</si>
  <si>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</si>
  <si>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</si>
  <si>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</si>
  <si>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</si>
  <si>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</si>
  <si>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</si>
  <si>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</si>
  <si>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</si>
  <si>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</si>
  <si>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</si>
  <si>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</si>
  <si>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</si>
  <si>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</si>
  <si>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</si>
  <si>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</si>
  <si>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</si>
  <si>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</si>
  <si>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</si>
  <si>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</si>
  <si>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</si>
  <si>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</si>
  <si>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</si>
  <si>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</si>
  <si>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</si>
  <si>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</si>
  <si>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</si>
  <si>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</si>
  <si>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</si>
  <si>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</si>
  <si>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</si>
  <si>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</si>
  <si>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</si>
  <si>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</si>
  <si>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</si>
  <si>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</si>
  <si>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</si>
  <si>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</si>
  <si>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</si>
  <si>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</si>
  <si>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</si>
  <si>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</si>
  <si>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</si>
  <si>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</si>
  <si>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</si>
  <si>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</si>
  <si>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</si>
  <si>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</si>
  <si>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</si>
  <si>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</si>
  <si>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</si>
  <si>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</si>
  <si>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</si>
  <si>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</si>
  <si>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</si>
  <si>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</si>
  <si>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</si>
  <si>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</si>
  <si>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</si>
  <si>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</si>
  <si>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</si>
  <si>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</si>
  <si>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</si>
  <si>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</si>
  <si>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</si>
  <si>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</si>
  <si>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</si>
  <si>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</si>
  <si>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</si>
  <si>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</si>
  <si>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</si>
  <si>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</si>
  <si>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</si>
  <si>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</si>
  <si>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</si>
  <si>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</si>
  <si>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</si>
  <si>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</si>
  <si>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</si>
  <si>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</si>
  <si>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</si>
  <si>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</si>
  <si>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</si>
  <si>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</si>
  <si>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</si>
  <si>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</si>
  <si>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</si>
  <si>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</si>
  <si>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</si>
  <si>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</si>
  <si>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</si>
  <si>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</si>
  <si>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</si>
  <si>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</si>
  <si>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</si>
  <si>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</si>
  <si>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</si>
  <si>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</si>
  <si>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</si>
  <si>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</si>
  <si>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</si>
  <si>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</si>
  <si>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</si>
  <si>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</si>
  <si>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</si>
  <si>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</si>
  <si>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</si>
  <si>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</si>
  <si>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</si>
  <si>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</si>
  <si>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</si>
  <si>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</si>
  <si>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</si>
  <si>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</si>
  <si>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</si>
  <si>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</si>
  <si>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</si>
  <si>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</si>
  <si>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</si>
  <si>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</si>
  <si>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</si>
  <si>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</si>
  <si>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</si>
  <si>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</si>
  <si>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</si>
  <si>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</si>
  <si>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</si>
  <si>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</si>
  <si>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</si>
  <si>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</si>
  <si>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</si>
  <si>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</si>
  <si>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</si>
  <si>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</si>
  <si>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</si>
  <si>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</si>
  <si>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</si>
  <si>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</si>
  <si>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</si>
  <si>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</si>
  <si>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</si>
  <si>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</si>
  <si>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</si>
  <si>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</si>
  <si>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</si>
  <si>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</si>
  <si>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</si>
  <si>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</si>
  <si>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</si>
  <si>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</si>
  <si>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</si>
  <si>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</si>
  <si>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</si>
  <si>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</si>
  <si>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</si>
  <si>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</si>
  <si>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</si>
  <si>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</si>
  <si>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</si>
  <si>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</si>
  <si>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</si>
  <si>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</si>
  <si>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</si>
  <si>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</si>
  <si>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</si>
  <si>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</si>
  <si>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</si>
  <si>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</si>
  <si>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</si>
  <si>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</si>
  <si>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</si>
  <si>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</si>
  <si>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</si>
  <si>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</si>
  <si>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</si>
  <si>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</si>
  <si>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</si>
  <si>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</si>
  <si>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</si>
  <si>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</si>
  <si>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</si>
  <si>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</si>
  <si>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</si>
  <si>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</si>
  <si>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</si>
  <si>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</si>
  <si>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</si>
  <si>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</si>
  <si>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</si>
  <si>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</si>
  <si>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</si>
  <si>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</si>
  <si>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</si>
  <si>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</si>
  <si>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</si>
  <si>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</si>
  <si>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</si>
  <si>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</si>
  <si>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</si>
  <si>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</si>
  <si>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</si>
  <si>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</si>
  <si>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</si>
  <si>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</si>
  <si>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</si>
  <si>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</si>
  <si>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</si>
  <si>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</si>
  <si>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</si>
  <si>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</si>
  <si>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</si>
  <si>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</si>
  <si>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</si>
  <si>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</si>
  <si>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</si>
  <si>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</si>
  <si>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</si>
  <si>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</si>
  <si>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</si>
  <si>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</si>
  <si>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</si>
  <si>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</si>
  <si>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</si>
  <si>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</si>
  <si>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</si>
  <si>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</si>
  <si>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</si>
  <si>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</si>
  <si>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</si>
  <si>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</si>
  <si>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</si>
  <si>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</si>
  <si>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</si>
  <si>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</si>
  <si>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</si>
  <si>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</si>
  <si>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</si>
  <si>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</si>
  <si>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</si>
  <si>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</si>
  <si>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</si>
  <si>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</si>
  <si>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</si>
  <si>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</si>
  <si>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</si>
  <si>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</si>
  <si>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</si>
  <si>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</si>
  <si>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</si>
  <si>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</si>
  <si>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</si>
  <si>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</si>
  <si>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</si>
  <si>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</si>
  <si>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</si>
  <si>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</si>
  <si>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</si>
  <si>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</si>
  <si>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</si>
  <si>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</si>
  <si>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</si>
  <si>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</si>
  <si>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</si>
  <si>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</si>
  <si>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</si>
  <si>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</si>
  <si>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</si>
  <si>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</si>
  <si>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</si>
  <si>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</si>
  <si>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</si>
  <si>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</si>
  <si>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</si>
  <si>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</si>
  <si>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</si>
  <si>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</si>
  <si>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</si>
  <si>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</si>
  <si>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</si>
  <si>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</si>
  <si>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</si>
  <si>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</si>
  <si>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</si>
  <si>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</si>
  <si>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</si>
  <si>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</si>
  <si>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</si>
  <si>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</si>
  <si>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</si>
  <si>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</si>
  <si>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</si>
  <si>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</si>
  <si>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</si>
  <si>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</si>
  <si>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</si>
  <si>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</si>
  <si>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</si>
  <si>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</si>
  <si>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</si>
  <si>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</si>
  <si>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</si>
  <si>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</si>
  <si>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</si>
  <si>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</si>
  <si>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</si>
  <si>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</si>
  <si>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</si>
  <si>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</si>
  <si>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</si>
  <si>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</si>
  <si>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</si>
  <si>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</si>
  <si>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</si>
  <si>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</si>
  <si>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</si>
  <si>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</si>
  <si>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</si>
  <si>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</si>
  <si>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</si>
  <si>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</si>
  <si>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</si>
  <si>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</si>
  <si>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</si>
  <si>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</si>
  <si>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</si>
  <si>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</si>
  <si>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</si>
  <si>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</si>
  <si>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</si>
  <si>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</si>
  <si>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</si>
  <si>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</si>
  <si>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</si>
  <si>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</si>
  <si>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</si>
  <si>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</si>
  <si>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</si>
  <si>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</si>
  <si>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</si>
  <si>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</si>
  <si>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</si>
  <si>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</si>
  <si>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</si>
  <si>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</si>
  <si>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</si>
  <si>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</si>
  <si>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</si>
  <si>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</si>
  <si>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</si>
  <si>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</si>
  <si>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</si>
  <si>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</si>
  <si>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</si>
  <si>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</si>
  <si>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</si>
  <si>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</si>
  <si>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</si>
  <si>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</si>
  <si>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</si>
  <si>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</si>
  <si>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</si>
  <si>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</si>
  <si>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</si>
  <si>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</si>
  <si>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</si>
  <si>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</si>
  <si>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</si>
  <si>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</si>
  <si>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</si>
  <si>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</si>
  <si>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</si>
  <si>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</si>
  <si>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</si>
  <si>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</si>
  <si>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</si>
  <si>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</si>
  <si>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</si>
  <si>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</si>
  <si>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</si>
  <si>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</si>
  <si>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</si>
  <si>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</si>
  <si>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</si>
  <si>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</si>
  <si>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</si>
  <si>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</si>
  <si>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</si>
  <si>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</si>
  <si>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</si>
  <si>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</si>
  <si>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</si>
  <si>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</si>
  <si>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</si>
  <si>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</si>
  <si>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</si>
  <si>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</si>
  <si>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</si>
  <si>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</si>
  <si>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</si>
  <si>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</si>
  <si>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</si>
  <si>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</si>
  <si>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</si>
  <si>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</si>
  <si>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</si>
  <si>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</si>
  <si>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</si>
  <si>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</si>
  <si>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</si>
  <si>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</si>
  <si>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</si>
  <si>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</si>
  <si>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</si>
  <si>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</si>
  <si>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</si>
  <si>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</si>
  <si>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</si>
  <si>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</si>
  <si>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</si>
  <si>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</si>
  <si>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</si>
  <si>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</si>
  <si>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</si>
  <si>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</si>
  <si>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</si>
  <si>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</si>
  <si>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</si>
  <si>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</si>
  <si>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</si>
  <si>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</si>
  <si>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</si>
  <si>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</si>
  <si>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</si>
  <si>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</si>
  <si>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</si>
  <si>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</si>
  <si>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</si>
  <si>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</si>
  <si>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</si>
  <si>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</si>
  <si>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</si>
  <si>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</si>
  <si>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</si>
  <si>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</si>
  <si>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</si>
  <si>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</si>
  <si>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</si>
  <si>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</si>
  <si>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</si>
  <si>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</si>
  <si>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</si>
  <si>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</si>
  <si>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</si>
  <si>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</si>
  <si>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</si>
  <si>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</si>
  <si>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</si>
  <si>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</si>
  <si>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</si>
  <si>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</si>
  <si>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</si>
  <si>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</si>
  <si>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</si>
  <si>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</si>
  <si>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</si>
  <si>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</si>
  <si>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</si>
  <si>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</si>
  <si>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</si>
  <si>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</si>
  <si>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</si>
  <si>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</si>
  <si>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</si>
  <si>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</si>
  <si>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</si>
  <si>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</si>
  <si>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</si>
  <si>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</si>
  <si>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</si>
  <si>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</si>
  <si>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</si>
  <si>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</si>
  <si>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</si>
  <si>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</si>
  <si>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</si>
  <si>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</si>
  <si>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</si>
  <si>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</si>
  <si>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</si>
  <si>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</si>
  <si>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</si>
  <si>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</si>
  <si>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</si>
  <si>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</si>
  <si>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</si>
  <si>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</si>
  <si>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</si>
  <si>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</si>
  <si>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</si>
  <si>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</si>
  <si>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</si>
  <si>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</si>
  <si>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</si>
  <si>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</si>
  <si>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</si>
  <si>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</si>
  <si>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</si>
  <si>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</si>
  <si>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</si>
  <si>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</si>
  <si>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</si>
  <si>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</si>
  <si>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</si>
  <si>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</si>
  <si>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</si>
  <si>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</si>
  <si>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</si>
  <si>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</si>
  <si>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</si>
  <si>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</si>
  <si>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</si>
  <si>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</si>
  <si>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</si>
  <si>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</si>
  <si>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</si>
  <si>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</si>
  <si>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</si>
  <si>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</si>
  <si>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</si>
  <si>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</si>
  <si>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</si>
  <si>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</si>
  <si>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</si>
  <si>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</si>
  <si>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</si>
  <si>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</si>
  <si>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</si>
  <si>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</si>
  <si>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</si>
  <si>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</si>
  <si>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</si>
  <si>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</si>
  <si>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</si>
  <si>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</si>
  <si>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</si>
  <si>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</si>
  <si>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</si>
  <si>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</si>
  <si>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</si>
  <si>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</si>
  <si>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</si>
  <si>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</si>
  <si>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</si>
  <si>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</si>
  <si>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</si>
  <si>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</si>
  <si>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</si>
  <si>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</si>
  <si>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</si>
  <si>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</si>
  <si>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</si>
  <si>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</si>
  <si>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</si>
  <si>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</si>
  <si>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</si>
  <si>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</si>
  <si>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</si>
  <si>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</si>
  <si>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</si>
  <si>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</si>
  <si>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</si>
  <si>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</si>
  <si>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</si>
  <si>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</si>
  <si>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</si>
  <si>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</si>
  <si>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</si>
  <si>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</si>
  <si>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</si>
  <si>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</si>
  <si>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</si>
  <si>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</si>
  <si>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</si>
  <si>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</si>
  <si>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</si>
  <si>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</si>
  <si>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</si>
  <si>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</si>
  <si>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</si>
  <si>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</si>
  <si>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</si>
  <si>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</si>
  <si>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</si>
  <si>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</si>
  <si>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</si>
  <si>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</si>
  <si>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</si>
  <si>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</si>
  <si>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</si>
  <si>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</si>
  <si>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</si>
  <si>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</si>
  <si>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</si>
  <si>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</si>
  <si>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</si>
  <si>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</si>
  <si>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</si>
  <si>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</si>
  <si>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</si>
  <si>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</si>
  <si>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</si>
  <si>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</si>
  <si>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</si>
  <si>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</si>
  <si>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</si>
  <si>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</si>
  <si>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</si>
  <si>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</si>
  <si>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</si>
  <si>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</si>
  <si>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</si>
  <si>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</si>
  <si>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</si>
  <si>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</si>
  <si>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</si>
  <si>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</si>
  <si>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</si>
  <si>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</si>
  <si>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</si>
  <si>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</si>
  <si>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</si>
  <si>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</si>
  <si>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</si>
  <si>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</si>
  <si>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</si>
  <si>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</si>
  <si>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</si>
  <si>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</si>
  <si>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</si>
  <si>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</si>
  <si>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</si>
  <si>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</si>
  <si>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</si>
  <si>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</si>
  <si>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</si>
  <si>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</si>
  <si>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</si>
  <si>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</si>
  <si>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</si>
  <si>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</si>
  <si>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</si>
  <si>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</si>
  <si>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</si>
  <si>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</si>
  <si>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</si>
  <si>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</si>
  <si>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</si>
  <si>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</si>
  <si>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</si>
  <si>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</si>
  <si>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</si>
  <si>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</si>
  <si>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</si>
  <si>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</si>
  <si>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</si>
  <si>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</si>
  <si>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</si>
  <si>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</si>
  <si>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</si>
  <si>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</si>
  <si>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</si>
  <si>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</si>
  <si>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</si>
  <si>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</si>
  <si>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</si>
  <si>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</si>
  <si>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</si>
  <si>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</si>
  <si>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</si>
  <si>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</si>
  <si>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</si>
  <si>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</si>
  <si>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</si>
  <si>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</si>
  <si>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</si>
  <si>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</si>
  <si>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</si>
  <si>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</si>
  <si>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</si>
  <si>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</si>
  <si>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</si>
  <si>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</si>
  <si>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</si>
  <si>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</si>
  <si>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</si>
  <si>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</si>
  <si>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</si>
  <si>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</si>
  <si>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</si>
  <si>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</si>
  <si>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</si>
  <si>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</si>
  <si>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</si>
  <si>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</si>
  <si>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</si>
  <si>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</si>
  <si>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</si>
  <si>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</si>
  <si>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</si>
  <si>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</si>
  <si>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</si>
  <si>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</si>
  <si>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</si>
  <si>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</si>
  <si>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</si>
  <si>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</si>
  <si>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</si>
  <si>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</si>
  <si>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</si>
  <si>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</si>
  <si>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</si>
  <si>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</si>
  <si>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</si>
  <si>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</si>
  <si>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</si>
  <si>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</si>
  <si>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</si>
  <si>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</si>
  <si>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</si>
  <si>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</si>
  <si>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</si>
  <si>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</si>
  <si>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</si>
  <si>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</si>
  <si>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</si>
  <si>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</si>
  <si>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</si>
  <si>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</si>
  <si>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</si>
  <si>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</si>
  <si>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</si>
  <si>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</si>
  <si>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</si>
  <si>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</si>
  <si>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</si>
  <si>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</si>
  <si>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</si>
  <si>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</si>
  <si>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</si>
  <si>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</si>
  <si>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</si>
  <si>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</si>
  <si>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</si>
  <si>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</si>
  <si>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</si>
  <si>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</si>
  <si>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</si>
  <si>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</si>
  <si>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</si>
  <si>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</si>
  <si>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</si>
  <si>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</si>
  <si>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</si>
  <si>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</si>
  <si>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</si>
  <si>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</si>
  <si>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</si>
  <si>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</si>
  <si>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</si>
  <si>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</si>
  <si>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</si>
  <si>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</si>
  <si>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</si>
  <si>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</si>
  <si>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</si>
  <si>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</si>
  <si>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</si>
  <si>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</si>
  <si>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</si>
  <si>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</si>
  <si>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</si>
  <si>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</si>
  <si>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</si>
  <si>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</si>
  <si>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</si>
  <si>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</si>
  <si>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</si>
  <si>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</si>
  <si>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</si>
  <si>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</si>
  <si>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</si>
  <si>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</si>
  <si>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</si>
  <si>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</si>
  <si>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</si>
  <si>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</si>
  <si>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</si>
  <si>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</si>
  <si>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</si>
  <si>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</si>
  <si>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</si>
  <si>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</si>
  <si>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</si>
  <si>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</si>
  <si>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</si>
  <si>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</si>
  <si>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</si>
  <si>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</si>
  <si>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</si>
  <si>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</si>
  <si>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</si>
  <si>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</si>
  <si>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</si>
  <si>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</si>
  <si>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</si>
  <si>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</si>
  <si>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</si>
  <si>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</si>
  <si>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</si>
  <si>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</si>
  <si>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</si>
  <si>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</si>
  <si>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</si>
  <si>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</si>
  <si>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</si>
  <si>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</si>
  <si>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</si>
  <si>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</si>
  <si>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</si>
  <si>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</si>
  <si>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</si>
  <si>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</si>
  <si>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</si>
  <si>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</si>
  <si>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</si>
  <si>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</si>
  <si>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</si>
  <si>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</si>
  <si>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</si>
  <si>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</si>
  <si>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</si>
  <si>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</si>
  <si>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</si>
  <si>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</si>
  <si>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</si>
  <si>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</si>
  <si>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</si>
  <si>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</si>
  <si>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</si>
  <si>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</si>
  <si>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</si>
  <si>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</si>
  <si>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</si>
  <si>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</si>
  <si>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</si>
  <si>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</si>
  <si>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</si>
  <si>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</si>
  <si>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</si>
  <si>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</si>
  <si>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</si>
  <si>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</si>
  <si>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</si>
  <si>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</si>
  <si>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</si>
  <si>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</si>
  <si>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</si>
  <si>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</si>
  <si>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</si>
  <si>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</si>
  <si>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</si>
  <si>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</si>
  <si>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</si>
  <si>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</si>
  <si>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</si>
  <si>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</si>
  <si>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</si>
  <si>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</si>
  <si>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</si>
  <si>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</si>
  <si>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</si>
  <si>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</si>
  <si>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</si>
  <si>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</si>
  <si>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</si>
  <si>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</si>
  <si>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</si>
  <si>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</si>
  <si>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</si>
  <si>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</si>
  <si>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</si>
  <si>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</si>
  <si>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</si>
  <si>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</si>
  <si>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</si>
  <si>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</si>
  <si>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</si>
  <si>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</si>
  <si>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</si>
  <si>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</si>
  <si>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</si>
  <si>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</si>
  <si>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</si>
  <si>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</si>
  <si>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</si>
  <si>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</si>
  <si>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</si>
  <si>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</si>
  <si>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</si>
  <si>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</si>
  <si>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</si>
  <si>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</si>
  <si>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</si>
  <si>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</si>
  <si>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</si>
  <si>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</si>
  <si>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</si>
  <si>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</si>
  <si>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</si>
  <si>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</si>
  <si>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</si>
  <si>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</si>
  <si>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</si>
  <si>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</si>
  <si>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</si>
  <si>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</si>
  <si>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</si>
  <si>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</si>
  <si>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</si>
  <si>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</si>
  <si>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</si>
  <si>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</si>
  <si>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</si>
  <si>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</si>
  <si>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</si>
  <si>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</si>
  <si>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</si>
  <si>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</si>
  <si>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</si>
  <si>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</si>
  <si>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</si>
  <si>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</si>
  <si>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</si>
  <si>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</si>
  <si>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</si>
  <si>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</si>
  <si>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</si>
  <si>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</si>
  <si>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</si>
  <si>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</si>
  <si>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</si>
  <si>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</si>
  <si>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</si>
  <si>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</si>
  <si>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</si>
  <si>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</si>
  <si>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</si>
  <si>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</si>
  <si>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</si>
  <si>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</si>
  <si>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</si>
  <si>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</si>
  <si>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</si>
  <si>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</si>
  <si>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</si>
  <si>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</si>
  <si>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</si>
  <si>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</si>
  <si>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</si>
  <si>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</si>
  <si>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</si>
  <si>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</si>
  <si>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</si>
  <si>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</si>
  <si>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</si>
  <si>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</si>
  <si>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</si>
  <si>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</si>
  <si>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</si>
  <si>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</si>
  <si>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</si>
  <si>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</si>
  <si>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</si>
  <si>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</si>
  <si>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</si>
  <si>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</si>
  <si>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</si>
  <si>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</si>
  <si>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</si>
  <si>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</si>
  <si>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</si>
  <si>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</si>
  <si>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</si>
  <si>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</si>
  <si>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</si>
  <si>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</si>
  <si>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</si>
  <si>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</si>
  <si>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</si>
  <si>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</si>
  <si>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</si>
  <si>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</si>
  <si>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</si>
  <si>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</si>
  <si>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</si>
  <si>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</si>
  <si>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</si>
  <si>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</si>
  <si>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</si>
  <si>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</si>
  <si>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</si>
  <si>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</si>
  <si>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</si>
  <si>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</si>
  <si>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</si>
  <si>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</si>
  <si>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</si>
  <si>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</si>
  <si>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</si>
  <si>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</si>
  <si>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</si>
  <si>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</si>
  <si>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</si>
  <si>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</si>
  <si>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</si>
  <si>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</si>
  <si>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</si>
  <si>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</si>
  <si>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</si>
  <si>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</si>
  <si>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</si>
  <si>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</si>
  <si>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</si>
  <si>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</si>
  <si>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</si>
  <si>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</si>
  <si>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</si>
  <si>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</si>
  <si>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</si>
  <si>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</si>
  <si>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</si>
  <si>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</si>
  <si>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</si>
  <si>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</si>
  <si>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</si>
  <si>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</si>
  <si>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</si>
  <si>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</si>
  <si>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</si>
  <si>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</si>
  <si>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</si>
  <si>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</si>
  <si>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</si>
  <si>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</si>
  <si>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</si>
  <si>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</si>
  <si>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</si>
  <si>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</si>
  <si>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</si>
  <si>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</si>
  <si>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</si>
  <si>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</si>
  <si>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</si>
  <si>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</si>
  <si>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</si>
  <si>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</si>
  <si>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</si>
  <si>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</si>
  <si>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</si>
  <si>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</si>
  <si>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</si>
  <si>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</si>
  <si>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</si>
  <si>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</si>
  <si>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</si>
  <si>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</si>
  <si>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</si>
  <si>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</si>
  <si>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</si>
  <si>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</si>
  <si>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</si>
  <si>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</si>
  <si>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</si>
  <si>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</si>
  <si>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</si>
  <si>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</si>
  <si>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</si>
  <si>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</si>
  <si>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</si>
  <si>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</si>
  <si>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</si>
  <si>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</si>
  <si>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</si>
  <si>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</si>
  <si>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</si>
  <si>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</si>
  <si>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</si>
  <si>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</si>
  <si>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</si>
  <si>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</si>
  <si>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</si>
  <si>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</si>
  <si>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</si>
  <si>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</si>
  <si>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</si>
  <si>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</si>
  <si>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</si>
  <si>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</si>
  <si>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</si>
  <si>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</si>
  <si>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</si>
  <si>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</si>
  <si>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</si>
  <si>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</si>
  <si>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</si>
  <si>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</si>
  <si>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</si>
  <si>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</si>
  <si>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</si>
  <si>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</si>
  <si>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</si>
  <si>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</si>
  <si>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</si>
  <si>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</si>
  <si>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</si>
  <si>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</si>
  <si>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</si>
  <si>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</si>
  <si>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</si>
  <si>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</si>
  <si>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</si>
  <si>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</si>
  <si>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</si>
  <si>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</si>
  <si>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</si>
  <si>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</si>
  <si>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</si>
  <si>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</si>
  <si>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</si>
  <si>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</si>
  <si>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</si>
  <si>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</si>
  <si>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</si>
  <si>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</si>
  <si>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</si>
  <si>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</si>
  <si>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</si>
  <si>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</si>
  <si>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</si>
  <si>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</si>
  <si>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</si>
  <si>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</si>
  <si>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</si>
  <si>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</si>
  <si>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</si>
  <si>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</si>
  <si>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</si>
  <si>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</si>
  <si>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</si>
  <si>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</si>
  <si>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</si>
  <si>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</si>
  <si>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</si>
  <si>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</si>
  <si>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</si>
  <si>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</si>
  <si>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</si>
  <si>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</si>
  <si>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</si>
  <si>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</si>
  <si>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</si>
  <si>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</si>
  <si>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</si>
  <si>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</si>
  <si>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</si>
  <si>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</si>
  <si>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</si>
  <si>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</si>
  <si>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</si>
  <si>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</si>
  <si>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</si>
  <si>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</si>
  <si>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</si>
  <si>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</si>
  <si>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</si>
  <si>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</si>
  <si>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</si>
  <si>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</si>
  <si>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</si>
  <si>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</si>
  <si>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</si>
  <si>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</si>
  <si>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</si>
  <si>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</si>
  <si>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</si>
  <si>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</si>
  <si>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</si>
  <si>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</si>
  <si>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</si>
  <si>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</si>
  <si>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</si>
  <si>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</si>
  <si>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</si>
  <si>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</si>
  <si>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</si>
  <si>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</si>
  <si>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</si>
  <si>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</si>
  <si>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</si>
  <si>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</si>
  <si>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</si>
  <si>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</si>
  <si>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</si>
  <si>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</si>
  <si>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</si>
  <si>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</si>
  <si>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</si>
  <si>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</si>
  <si>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</si>
  <si>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</si>
  <si>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</si>
  <si>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</si>
  <si>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</si>
  <si>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</si>
  <si>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</si>
  <si>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</si>
  <si>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</si>
  <si>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</si>
  <si>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</si>
  <si>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</si>
  <si>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</si>
  <si>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</si>
  <si>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</si>
  <si>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</si>
  <si>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</si>
  <si>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</si>
  <si>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</si>
  <si>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</si>
  <si>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</si>
  <si>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</si>
  <si>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</si>
  <si>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</si>
  <si>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</si>
  <si>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</si>
  <si>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</si>
  <si>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</si>
  <si>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</si>
  <si>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</si>
  <si>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</si>
  <si>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</si>
  <si>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</si>
  <si>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</si>
  <si>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</si>
  <si>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</si>
  <si>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</si>
  <si>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</si>
  <si>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</si>
  <si>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</si>
  <si>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</si>
  <si>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</si>
  <si>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</si>
  <si>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</si>
  <si>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</si>
  <si>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</si>
  <si>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</si>
  <si>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</si>
  <si>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</si>
  <si>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</si>
  <si>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</si>
  <si>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</si>
  <si>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</si>
  <si>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</si>
  <si>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</si>
  <si>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</si>
  <si>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</si>
  <si>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</si>
  <si>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</si>
  <si>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</si>
  <si>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</si>
  <si>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</si>
  <si>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</si>
  <si>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</si>
  <si>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</si>
  <si>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</si>
  <si>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</si>
  <si>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</si>
  <si>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</si>
  <si>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</si>
  <si>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</si>
  <si>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</si>
  <si>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</si>
  <si>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</si>
  <si>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</si>
  <si>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</si>
  <si>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</si>
  <si>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</si>
  <si>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</si>
  <si>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</si>
  <si>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</si>
  <si>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</si>
  <si>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</si>
  <si>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</si>
  <si>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</si>
  <si>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</si>
  <si>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</si>
  <si>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</si>
  <si>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</si>
  <si>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</si>
  <si>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</si>
  <si>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</si>
  <si>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</si>
  <si>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</si>
  <si>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</si>
  <si>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</si>
  <si>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</si>
  <si>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</si>
  <si>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</si>
  <si>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</si>
  <si>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</si>
  <si>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</si>
  <si>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</si>
  <si>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</si>
  <si>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</si>
  <si>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</si>
  <si>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</si>
  <si>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</si>
  <si>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</si>
  <si>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</si>
  <si>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</si>
  <si>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</si>
  <si>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</si>
  <si>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</si>
  <si>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</si>
  <si>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</si>
  <si>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</si>
  <si>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</si>
  <si>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</si>
  <si>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</si>
  <si>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</si>
  <si>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</si>
  <si>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</si>
  <si>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</si>
  <si>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</si>
  <si>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</si>
  <si>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</si>
  <si>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</si>
  <si>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</si>
  <si>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</si>
  <si>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</si>
  <si>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</si>
  <si>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</si>
  <si>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</si>
  <si>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</si>
  <si>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</si>
  <si>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</si>
  <si>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</si>
  <si>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</si>
  <si>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</si>
  <si>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</si>
  <si>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</si>
  <si>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</si>
  <si>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</si>
  <si>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</si>
  <si>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</si>
  <si>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</si>
  <si>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</si>
  <si>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</si>
  <si>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</si>
  <si>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</si>
  <si>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</si>
  <si>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</si>
  <si>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</si>
  <si>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</si>
  <si>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</si>
  <si>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</si>
  <si>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</si>
  <si>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</si>
  <si>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</si>
  <si>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</si>
  <si>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</si>
  <si>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</si>
  <si>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</si>
  <si>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</si>
  <si>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</si>
  <si>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</si>
  <si>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</si>
  <si>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</si>
  <si>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</si>
  <si>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</si>
  <si>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</si>
  <si>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</si>
  <si>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</si>
  <si>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</si>
  <si>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</si>
  <si>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</si>
  <si>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</si>
  <si>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</si>
  <si>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</si>
  <si>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</si>
  <si>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</si>
  <si>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</si>
  <si>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</si>
  <si>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</si>
  <si>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</si>
  <si>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</si>
  <si>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</si>
  <si>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</si>
  <si>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</si>
  <si>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</si>
  <si>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</si>
  <si>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</si>
  <si>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</si>
  <si>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</si>
  <si>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</si>
  <si>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</si>
  <si>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</si>
  <si>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</si>
  <si>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</si>
  <si>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</si>
  <si>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</si>
  <si>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</si>
  <si>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</si>
  <si>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</si>
  <si>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</si>
  <si>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</si>
  <si>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</si>
  <si>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</si>
  <si>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</si>
  <si>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</si>
  <si>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</si>
  <si>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</si>
  <si>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</si>
  <si>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</si>
  <si>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</si>
  <si>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</si>
  <si>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</si>
  <si>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</si>
  <si>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</si>
  <si>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</si>
  <si>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</si>
  <si>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</si>
  <si>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</si>
  <si>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</si>
  <si>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</si>
  <si>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</si>
  <si>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</si>
  <si>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</si>
  <si>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</si>
  <si>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</si>
  <si>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</si>
  <si>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</si>
  <si>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</si>
  <si>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</si>
  <si>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</si>
  <si>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</si>
  <si>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</si>
  <si>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</si>
  <si>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</si>
  <si>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</si>
  <si>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</si>
  <si>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</si>
  <si>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</si>
  <si>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</si>
  <si>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</si>
  <si>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</si>
  <si>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</si>
  <si>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</si>
  <si>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</si>
  <si>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</si>
  <si>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</si>
  <si>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</si>
  <si>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</si>
  <si>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</si>
  <si>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</si>
  <si>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</si>
  <si>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</si>
  <si>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</si>
  <si>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</si>
  <si>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</si>
  <si>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</si>
  <si>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</si>
  <si>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</si>
  <si>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</si>
  <si>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</si>
  <si>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</si>
  <si>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</si>
  <si>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</si>
  <si>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</si>
  <si>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</si>
  <si>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</si>
  <si>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</si>
  <si>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</si>
  <si>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</si>
  <si>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</si>
  <si>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</si>
  <si>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</si>
  <si>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</si>
  <si>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</si>
  <si>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</si>
  <si>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</si>
  <si>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</si>
  <si>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</si>
  <si>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</si>
  <si>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</si>
  <si>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</si>
  <si>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</si>
  <si>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</si>
  <si>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</si>
  <si>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</si>
  <si>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</si>
  <si>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</si>
  <si>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</si>
  <si>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</si>
  <si>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</si>
  <si>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</si>
  <si>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</si>
  <si>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</si>
  <si>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</si>
  <si>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</si>
  <si>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</si>
  <si>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</si>
  <si>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</si>
  <si>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</si>
  <si>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</si>
  <si>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</si>
  <si>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</si>
  <si>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</si>
  <si>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</si>
  <si>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</si>
  <si>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</si>
  <si>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</si>
  <si>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</si>
  <si>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</si>
  <si>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</si>
  <si>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</si>
  <si>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</si>
  <si>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</si>
  <si>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</si>
  <si>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</si>
  <si>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</si>
  <si>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</si>
  <si>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</si>
  <si>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</si>
  <si>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</si>
  <si>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</si>
  <si>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</si>
  <si>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</si>
  <si>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</si>
  <si>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</si>
  <si>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</si>
  <si>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</si>
  <si>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</si>
  <si>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</si>
  <si>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</si>
  <si>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</si>
  <si>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</si>
  <si>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</si>
  <si>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</si>
  <si>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</si>
  <si>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</si>
  <si>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</si>
  <si>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</si>
  <si>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</si>
  <si>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</si>
  <si>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</si>
  <si>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</si>
  <si>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</si>
  <si>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</si>
  <si>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</si>
  <si>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</si>
  <si>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</si>
  <si>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</si>
  <si>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</si>
  <si>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</si>
  <si>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</si>
  <si>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</si>
  <si>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</si>
  <si>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</si>
  <si>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</si>
  <si>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</si>
  <si>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</si>
  <si>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</si>
  <si>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</si>
  <si>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</si>
  <si>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</si>
  <si>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</si>
  <si>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</si>
  <si>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</si>
  <si>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</si>
  <si>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</si>
  <si>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</si>
  <si>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</si>
  <si>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</si>
  <si>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</si>
  <si>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</si>
  <si>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</si>
  <si>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</si>
  <si>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</si>
  <si>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</si>
  <si>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</si>
  <si>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</si>
  <si>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</si>
  <si>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</si>
  <si>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</si>
  <si>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</si>
  <si>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</si>
  <si>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</si>
  <si>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</si>
  <si>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</si>
  <si>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</si>
  <si>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</si>
  <si>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</si>
  <si>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</si>
  <si>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</si>
  <si>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</si>
  <si>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</si>
  <si>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</si>
  <si>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</si>
  <si>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</si>
  <si>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</si>
  <si>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</si>
  <si>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</si>
  <si>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</si>
  <si>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</si>
  <si>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</si>
  <si>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</si>
  <si>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</si>
  <si>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</si>
  <si>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</si>
  <si>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</si>
  <si>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</si>
  <si>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</si>
  <si>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</si>
  <si>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</si>
  <si>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</si>
  <si>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</si>
  <si>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</si>
  <si>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</si>
  <si>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</si>
  <si>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</si>
  <si>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</si>
  <si>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</si>
  <si>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</si>
  <si>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</si>
  <si>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</si>
  <si>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</si>
  <si>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</si>
  <si>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</si>
  <si>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</si>
  <si>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</si>
  <si>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</si>
  <si>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</si>
  <si>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</si>
  <si>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</si>
  <si>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</si>
  <si>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</si>
  <si>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</si>
  <si>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</si>
  <si>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</si>
  <si>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</si>
  <si>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</si>
  <si>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</si>
  <si>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</si>
  <si>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</si>
  <si>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</si>
  <si>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</si>
  <si>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</si>
  <si>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</si>
  <si>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</si>
  <si>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</si>
  <si>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</si>
  <si>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</si>
  <si>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</si>
  <si>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</si>
  <si>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</si>
  <si>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</si>
  <si>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</si>
  <si>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</si>
  <si>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</si>
  <si>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</si>
  <si>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</si>
  <si>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</si>
  <si>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</si>
  <si>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</si>
  <si>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</si>
  <si>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</si>
  <si>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</si>
  <si>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</si>
  <si>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</si>
  <si>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</si>
  <si>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</si>
  <si>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</si>
  <si>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</si>
  <si>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</si>
  <si>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</si>
  <si>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</si>
  <si>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</si>
  <si>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</si>
  <si>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</si>
  <si>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</si>
  <si>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</si>
  <si>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</si>
  <si>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</si>
  <si>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</si>
  <si>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</si>
  <si>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</si>
  <si>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</si>
  <si>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</si>
  <si>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</si>
  <si>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</si>
  <si>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</si>
  <si>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</si>
  <si>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</si>
  <si>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</si>
  <si>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</si>
  <si>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</si>
  <si>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</si>
  <si>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</si>
  <si>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</si>
  <si>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</si>
  <si>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</si>
  <si>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</si>
  <si>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</si>
  <si>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</si>
  <si>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</si>
  <si>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</si>
  <si>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</si>
  <si>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</si>
  <si>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</si>
  <si>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</si>
  <si>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</si>
  <si>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</si>
  <si>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</si>
  <si>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</si>
  <si>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</si>
  <si>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</si>
  <si>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</si>
  <si>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</si>
  <si>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</si>
  <si>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</si>
  <si>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</si>
  <si>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</si>
  <si>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</si>
  <si>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</si>
  <si>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</si>
  <si>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</si>
  <si>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</si>
  <si>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</si>
  <si>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</si>
  <si>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</si>
  <si>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</si>
  <si>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</si>
  <si>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</si>
  <si>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</si>
  <si>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</si>
  <si>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</si>
  <si>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</si>
  <si>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</si>
  <si>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</si>
  <si>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</si>
  <si>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</si>
  <si>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</si>
  <si>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</si>
  <si>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</si>
  <si>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</si>
  <si>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</si>
  <si>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</si>
  <si>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</si>
  <si>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</si>
  <si>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</si>
  <si>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</si>
  <si>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</si>
  <si>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</si>
  <si>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</si>
  <si>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</si>
  <si>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</si>
  <si>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</si>
  <si>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</si>
  <si>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</si>
  <si>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</si>
  <si>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</si>
  <si>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</si>
  <si>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</si>
  <si>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</si>
  <si>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</si>
  <si>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</si>
  <si>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</si>
  <si>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</si>
  <si>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</si>
  <si>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</si>
  <si>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</si>
  <si>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</si>
  <si>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</si>
  <si>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</si>
  <si>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</si>
  <si>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</si>
  <si>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</si>
  <si>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</si>
  <si>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</si>
  <si>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</si>
  <si>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</si>
  <si>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</si>
  <si>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</si>
  <si>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</si>
  <si>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</si>
  <si>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</si>
  <si>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</si>
  <si>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</si>
  <si>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</si>
  <si>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</si>
  <si>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</si>
  <si>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</si>
  <si>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</si>
  <si>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</si>
  <si>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</si>
  <si>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</si>
  <si>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</si>
  <si>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</si>
  <si>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</si>
  <si>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</si>
  <si>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</si>
  <si>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</si>
  <si>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</si>
  <si>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</si>
  <si>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</si>
  <si>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</si>
  <si>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</si>
  <si>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</si>
  <si>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</si>
  <si>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</si>
  <si>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</si>
  <si>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</si>
  <si>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</si>
  <si>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</si>
  <si>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</si>
  <si>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</si>
  <si>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</si>
  <si>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</si>
  <si>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</si>
  <si>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</si>
  <si>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</si>
  <si>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</si>
  <si>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</si>
  <si>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</si>
  <si>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</si>
  <si>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</si>
  <si>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</si>
  <si>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</si>
  <si>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</si>
  <si>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</si>
  <si>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</si>
  <si>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</si>
  <si>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</si>
  <si>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</si>
  <si>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</si>
  <si>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</si>
  <si>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</si>
  <si>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</si>
  <si>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</si>
  <si>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</si>
  <si>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</si>
  <si>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</si>
  <si>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</si>
  <si>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</si>
  <si>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</si>
  <si>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</si>
  <si>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</si>
  <si>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</si>
  <si>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</si>
  <si>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</si>
  <si>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</si>
  <si>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</si>
  <si>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</si>
  <si>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</si>
  <si>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</si>
  <si>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</si>
  <si>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</si>
  <si>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</si>
  <si>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</si>
  <si>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</si>
  <si>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</si>
  <si>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</si>
  <si>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</si>
  <si>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</si>
  <si>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</si>
  <si>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</si>
  <si>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</si>
  <si>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</si>
  <si>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</si>
  <si>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</si>
  <si>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</si>
  <si>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</si>
  <si>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</si>
  <si>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</si>
  <si>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</si>
  <si>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</si>
  <si>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</si>
  <si>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</si>
  <si>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</si>
  <si>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</si>
  <si>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</si>
  <si>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</si>
  <si>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</si>
  <si>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</si>
  <si>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</si>
  <si>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</si>
  <si>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</si>
  <si>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</si>
  <si>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</si>
  <si>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</si>
  <si>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</si>
  <si>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</si>
  <si>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</si>
  <si>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</si>
  <si>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</si>
  <si>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</si>
  <si>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</si>
  <si>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</si>
  <si>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</si>
  <si>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</si>
  <si>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</si>
  <si>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</si>
  <si>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</si>
  <si>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</si>
  <si>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</si>
  <si>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</si>
  <si>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</si>
  <si>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</si>
  <si>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</si>
  <si>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</si>
  <si>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</si>
  <si>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</si>
  <si>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</si>
  <si>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</si>
  <si>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</si>
  <si>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</si>
  <si>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</si>
  <si>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</si>
  <si>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</si>
  <si>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</si>
  <si>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</si>
  <si>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</si>
  <si>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</si>
  <si>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</si>
  <si>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</si>
  <si>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</si>
  <si>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</si>
  <si>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</si>
  <si>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</si>
  <si>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</si>
  <si>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</si>
  <si>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</si>
  <si>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</si>
  <si>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</si>
  <si>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</si>
  <si>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</si>
  <si>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</si>
  <si>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</si>
  <si>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</si>
  <si>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</si>
  <si>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</si>
  <si>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</si>
  <si>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</si>
  <si>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</si>
  <si>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</si>
  <si>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</si>
  <si>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</si>
  <si>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</si>
  <si>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</si>
  <si>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</si>
  <si>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</si>
  <si>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</si>
  <si>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</si>
  <si>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</si>
  <si>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</si>
  <si>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</si>
  <si>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</si>
  <si>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</si>
  <si>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</si>
  <si>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</si>
  <si>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</si>
  <si>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</si>
  <si>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</si>
  <si>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</si>
  <si>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</si>
  <si>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</si>
  <si>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</si>
  <si>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</si>
  <si>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</si>
  <si>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</si>
  <si>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</si>
  <si>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</si>
  <si>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</si>
  <si>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</si>
  <si>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</si>
  <si>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</si>
  <si>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</si>
  <si>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</si>
  <si>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</si>
  <si>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</si>
  <si>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</si>
  <si>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</si>
  <si>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</si>
  <si>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</si>
  <si>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</si>
  <si>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</si>
  <si>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</si>
  <si>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</si>
  <si>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</si>
  <si>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</si>
  <si>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</si>
  <si>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</si>
  <si>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</si>
  <si>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</si>
  <si>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</si>
  <si>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</si>
  <si>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</si>
  <si>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</si>
  <si>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</si>
  <si>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</si>
  <si>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</si>
  <si>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</si>
  <si>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</si>
  <si>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</si>
  <si>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</si>
  <si>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</si>
  <si>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</si>
  <si>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</si>
  <si>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</si>
  <si>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</si>
  <si>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</si>
  <si>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</si>
  <si>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</si>
  <si>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</si>
  <si>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</si>
  <si>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</si>
  <si>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</si>
  <si>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</si>
  <si>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</si>
  <si>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</si>
  <si>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</si>
  <si>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</si>
  <si>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</si>
  <si>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</si>
  <si>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</si>
  <si>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</si>
  <si>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</si>
  <si>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</si>
  <si>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</si>
  <si>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</si>
  <si>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</si>
  <si>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</si>
  <si>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</si>
  <si>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</si>
  <si>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</si>
  <si>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</si>
  <si>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</si>
  <si>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</si>
  <si>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</si>
  <si>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</si>
  <si>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</si>
  <si>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</si>
  <si>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</si>
  <si>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</si>
  <si>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</si>
  <si>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</si>
  <si>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</si>
  <si>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</si>
  <si>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</si>
  <si>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</si>
  <si>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</si>
  <si>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</si>
  <si>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</si>
  <si>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</si>
  <si>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</si>
  <si>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</si>
  <si>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</si>
  <si>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</si>
  <si>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</si>
  <si>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</si>
  <si>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</si>
  <si>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</si>
  <si>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</si>
  <si>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</si>
  <si>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</si>
  <si>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</si>
  <si>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</si>
  <si>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</si>
  <si>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</si>
  <si>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</si>
  <si>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</si>
  <si>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</si>
  <si>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</si>
  <si>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</si>
  <si>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</si>
  <si>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</si>
  <si>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</si>
  <si>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</si>
  <si>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</si>
  <si>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</si>
  <si>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</si>
  <si>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</si>
  <si>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</si>
  <si>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</si>
  <si>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</si>
  <si>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</si>
  <si>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</si>
  <si>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</si>
  <si>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</si>
  <si>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</si>
  <si>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</si>
  <si>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</si>
  <si>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</si>
  <si>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</si>
  <si>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</si>
  <si>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</si>
  <si>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</si>
  <si>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</si>
  <si>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</si>
  <si>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</si>
  <si>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</si>
  <si>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</si>
  <si>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</si>
  <si>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</si>
  <si>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</si>
  <si>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</si>
  <si>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</si>
  <si>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</si>
  <si>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</si>
  <si>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</si>
  <si>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</si>
  <si>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</si>
  <si>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</si>
  <si>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</si>
  <si>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</si>
  <si>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</si>
  <si>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</si>
  <si>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</si>
  <si>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</si>
  <si>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</si>
  <si>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</si>
  <si>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</si>
  <si>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</si>
  <si>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</si>
  <si>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</si>
  <si>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</si>
  <si>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</si>
  <si>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</si>
  <si>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</si>
  <si>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</si>
  <si>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</si>
  <si>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</si>
  <si>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</si>
  <si>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</si>
  <si>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</si>
  <si>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</si>
  <si>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</si>
  <si>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</si>
  <si>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</si>
  <si>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</si>
  <si>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</si>
  <si>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</si>
  <si>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</si>
  <si>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</si>
  <si>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</si>
  <si>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</si>
  <si>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</si>
  <si>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</si>
  <si>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</si>
  <si>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</si>
  <si>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</si>
  <si>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</si>
  <si>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</si>
  <si>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</si>
  <si>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</si>
  <si>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</si>
  <si>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</si>
  <si>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</si>
  <si>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</si>
  <si>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</si>
  <si>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</si>
  <si>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</si>
  <si>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</si>
  <si>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</si>
  <si>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</si>
  <si>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</si>
  <si>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</si>
  <si>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</si>
  <si>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</si>
  <si>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</si>
  <si>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</si>
  <si>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</si>
  <si>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</si>
  <si>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</si>
  <si>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</si>
  <si>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</si>
  <si>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</si>
  <si>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</si>
  <si>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</si>
  <si>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</si>
  <si>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</si>
  <si>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</si>
  <si>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</si>
  <si>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</si>
  <si>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</si>
  <si>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</si>
  <si>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</si>
  <si>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</si>
  <si>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</si>
  <si>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</si>
  <si>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</si>
  <si>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</si>
  <si>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</si>
  <si>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</si>
  <si>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</si>
  <si>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</si>
  <si>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</si>
  <si>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</si>
  <si>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</si>
  <si>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</si>
  <si>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</si>
  <si>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</si>
  <si>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</si>
  <si>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</si>
  <si>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</si>
  <si>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</si>
  <si>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</si>
  <si>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</si>
  <si>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</si>
  <si>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</si>
  <si>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</si>
  <si>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</si>
  <si>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</si>
  <si>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</si>
  <si>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</si>
  <si>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</si>
  <si>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</si>
  <si>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</si>
  <si>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</si>
  <si>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</si>
  <si>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</si>
  <si>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</si>
  <si>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</si>
  <si>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</si>
  <si>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</si>
  <si>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</si>
  <si>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</si>
  <si>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</si>
  <si>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</si>
  <si>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</si>
  <si>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</si>
  <si>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</si>
  <si>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</si>
  <si>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</si>
  <si>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</si>
  <si>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</si>
  <si>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</si>
  <si>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</si>
  <si>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</si>
  <si>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</si>
  <si>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</si>
  <si>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</si>
  <si>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</si>
  <si>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</si>
  <si>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</si>
  <si>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</si>
  <si>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</si>
  <si>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</si>
  <si>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</si>
  <si>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</si>
  <si>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</si>
  <si>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</si>
  <si>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</si>
  <si>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</si>
  <si>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</si>
  <si>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</si>
  <si>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</si>
  <si>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</si>
  <si>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</si>
  <si>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</si>
  <si>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</si>
  <si>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</si>
  <si>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</si>
  <si>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</si>
  <si>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</si>
  <si>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</si>
  <si>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</si>
  <si>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</si>
  <si>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</si>
  <si>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</si>
  <si>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</si>
  <si>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</si>
  <si>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</si>
  <si>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</si>
  <si>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</si>
  <si>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</si>
  <si>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</si>
  <si>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</si>
  <si>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</si>
  <si>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</si>
  <si>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</si>
  <si>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</si>
  <si>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</si>
  <si>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</si>
  <si>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</si>
  <si>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</si>
  <si>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</si>
  <si>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</si>
  <si>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</si>
  <si>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</si>
  <si>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</si>
  <si>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</si>
  <si>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</si>
  <si>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</si>
  <si>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</si>
  <si>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</si>
  <si>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</si>
  <si>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</si>
  <si>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</si>
  <si>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</si>
  <si>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</si>
  <si>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</si>
  <si>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</si>
  <si>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</si>
  <si>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</si>
  <si>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</si>
  <si>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</si>
  <si>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</si>
  <si>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</si>
  <si>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</si>
  <si>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</si>
  <si>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</si>
  <si>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</si>
  <si>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</si>
  <si>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</si>
  <si>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</si>
  <si>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</si>
  <si>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</si>
  <si>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</si>
  <si>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</si>
  <si>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</si>
  <si>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</si>
  <si>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</si>
  <si>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</si>
  <si>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</si>
  <si>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</si>
  <si>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</si>
  <si>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</si>
  <si>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</si>
  <si>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</si>
  <si>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</si>
  <si>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</si>
  <si>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</si>
  <si>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</si>
  <si>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</si>
  <si>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</si>
  <si>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</si>
  <si>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</si>
  <si>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</si>
  <si>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</si>
  <si>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</si>
  <si>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</si>
  <si>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</si>
  <si>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</si>
  <si>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</si>
  <si>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</si>
  <si>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</si>
  <si>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</si>
  <si>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</si>
  <si>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</si>
  <si>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</si>
  <si>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</si>
  <si>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</si>
  <si>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</si>
  <si>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</si>
  <si>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</si>
  <si>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</si>
  <si>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</si>
  <si>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</si>
  <si>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</si>
  <si>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</si>
  <si>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</si>
  <si>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</si>
  <si>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</si>
  <si>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</si>
  <si>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</si>
  <si>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</si>
  <si>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</si>
  <si>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</si>
  <si>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</si>
  <si>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</si>
  <si>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</si>
  <si>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</si>
  <si>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</si>
  <si>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</si>
  <si>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</si>
  <si>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</si>
  <si>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</si>
  <si>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</si>
  <si>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</si>
  <si>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</si>
  <si>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</si>
  <si>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</si>
  <si>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</si>
  <si>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</si>
  <si>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</si>
  <si>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</si>
  <si>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</si>
  <si>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</si>
  <si>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</si>
  <si>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</si>
  <si>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</si>
  <si>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</si>
  <si>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</si>
  <si>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</si>
  <si>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</si>
  <si>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</si>
  <si>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</si>
  <si>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</si>
  <si>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</si>
  <si>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</si>
  <si>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</si>
  <si>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</si>
  <si>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</si>
  <si>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</si>
  <si>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</si>
  <si>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</si>
  <si>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</si>
  <si>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</si>
  <si>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</si>
  <si>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</si>
  <si>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</si>
  <si>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</si>
  <si>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</si>
  <si>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</si>
  <si>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</si>
  <si>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</si>
  <si>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</si>
  <si>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</si>
  <si>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</si>
  <si>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</si>
  <si>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</si>
  <si>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</si>
  <si>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</si>
  <si>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</si>
  <si>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</si>
  <si>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</si>
  <si>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</si>
  <si>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</si>
  <si>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</si>
  <si>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</si>
  <si>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</si>
  <si>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</si>
  <si>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</si>
  <si>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</si>
  <si>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</si>
  <si>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</si>
  <si>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</si>
  <si>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</si>
  <si>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</si>
  <si>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</si>
  <si>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</si>
  <si>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</si>
  <si>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</si>
  <si>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</si>
  <si>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</si>
  <si>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</si>
  <si>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</si>
  <si>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</si>
  <si>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</si>
  <si>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</si>
  <si>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</si>
  <si>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</si>
  <si>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</si>
  <si>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</si>
  <si>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</si>
  <si>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</si>
  <si>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</si>
  <si>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</si>
  <si>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</si>
  <si>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</si>
  <si>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</si>
  <si>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</si>
  <si>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</si>
  <si>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</si>
  <si>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</si>
  <si>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</si>
  <si>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</si>
  <si>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</si>
  <si>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</si>
  <si>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</si>
  <si>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</si>
  <si>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</si>
  <si>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</si>
  <si>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</si>
  <si>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</si>
  <si>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</si>
  <si>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</si>
  <si>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</si>
  <si>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</si>
  <si>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</si>
  <si>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</si>
  <si>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</si>
  <si>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</si>
  <si>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</si>
  <si>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</si>
  <si>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</si>
  <si>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</si>
  <si>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</si>
  <si>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</si>
  <si>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</si>
  <si>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</si>
  <si>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</si>
  <si>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</si>
  <si>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</si>
  <si>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</si>
  <si>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</si>
  <si>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</si>
  <si>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</si>
  <si>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</si>
  <si>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</si>
  <si>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</si>
  <si>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</si>
  <si>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</si>
  <si>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</si>
  <si>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</si>
  <si>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</si>
  <si>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</si>
  <si>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</si>
  <si>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</si>
  <si>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</si>
  <si>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</si>
  <si>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</si>
  <si>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</si>
  <si>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</si>
  <si>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</si>
  <si>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</si>
  <si>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</si>
  <si>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</si>
  <si>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</si>
  <si>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</si>
  <si>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</si>
  <si>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</si>
  <si>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</si>
  <si>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</si>
  <si>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</si>
  <si>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</si>
  <si>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</si>
  <si>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</si>
  <si>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</si>
  <si>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</si>
  <si>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</si>
  <si>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</si>
  <si>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</si>
  <si>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</si>
  <si>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</si>
  <si>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</si>
  <si>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</si>
  <si>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</si>
  <si>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</si>
  <si>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</si>
  <si>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</si>
  <si>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</si>
  <si>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</si>
  <si>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</si>
  <si>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</si>
  <si>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</si>
  <si>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</si>
  <si>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</si>
  <si>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</si>
  <si>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</si>
  <si>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</si>
  <si>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</si>
  <si>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</si>
  <si>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</si>
  <si>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</si>
  <si>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</si>
  <si>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</si>
  <si>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</si>
  <si>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</si>
  <si>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</si>
  <si>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</si>
  <si>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</si>
  <si>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</si>
  <si>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</si>
  <si>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</si>
  <si>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</si>
  <si>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</si>
  <si>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</si>
  <si>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</si>
  <si>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</si>
  <si>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</si>
  <si>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</si>
  <si>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</si>
  <si>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</si>
  <si>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</si>
  <si>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</si>
  <si>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</si>
  <si>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</si>
  <si>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</si>
  <si>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</si>
  <si>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</si>
  <si>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</si>
  <si>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</si>
  <si>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</si>
  <si>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</si>
  <si>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</si>
  <si>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</si>
  <si>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</si>
  <si>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</si>
  <si>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</si>
  <si>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</si>
  <si>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</si>
  <si>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</si>
  <si>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</si>
  <si>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</si>
  <si>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</si>
  <si>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</si>
  <si>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</si>
  <si>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</si>
  <si>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</si>
  <si>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</si>
  <si>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</si>
  <si>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</si>
  <si>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</si>
  <si>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</si>
  <si>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</si>
  <si>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</si>
  <si>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</si>
  <si>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</si>
  <si>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</si>
  <si>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</si>
  <si>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</si>
  <si>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</si>
  <si>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</si>
  <si>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</si>
  <si>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</si>
  <si>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</si>
  <si>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</si>
  <si>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</si>
  <si>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</si>
  <si>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</si>
  <si>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</si>
  <si>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</si>
  <si>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</si>
  <si>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</si>
  <si>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</si>
  <si>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</si>
  <si>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</si>
  <si>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</si>
  <si>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</si>
  <si>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</si>
  <si>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</si>
  <si>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</si>
  <si>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</si>
  <si>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</si>
  <si>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</si>
  <si>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</si>
  <si>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</si>
  <si>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</si>
  <si>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</si>
  <si>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</si>
  <si>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</si>
  <si>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</si>
  <si>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</si>
  <si>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</si>
  <si>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</si>
  <si>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</si>
  <si>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</si>
  <si>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</si>
  <si>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</si>
  <si>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</si>
  <si>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</si>
  <si>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</si>
  <si>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</si>
  <si>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</si>
  <si>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</si>
  <si>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</si>
  <si>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</si>
  <si>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</si>
  <si>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</si>
  <si>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</si>
  <si>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</si>
  <si>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</si>
  <si>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</si>
  <si>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</si>
  <si>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</si>
  <si>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</si>
  <si>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</si>
  <si>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</si>
  <si>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</si>
  <si>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</si>
  <si>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</si>
  <si>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</si>
  <si>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</si>
  <si>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</si>
  <si>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</si>
  <si>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</si>
  <si>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</si>
  <si>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</si>
  <si>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</si>
  <si>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</si>
  <si>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</si>
  <si>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</si>
  <si>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</si>
  <si>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</si>
  <si>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</si>
  <si>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</si>
  <si>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</si>
  <si>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</si>
  <si>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</si>
  <si>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</si>
  <si>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</si>
  <si>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</si>
  <si>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</si>
  <si>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</si>
  <si>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</si>
  <si>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</si>
  <si>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</si>
  <si>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</si>
  <si>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</si>
  <si>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</si>
  <si>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</si>
  <si>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</si>
  <si>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</si>
  <si>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</si>
  <si>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</si>
  <si>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</si>
  <si>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</si>
  <si>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</si>
  <si>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</si>
  <si>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</si>
  <si>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</si>
  <si>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</si>
  <si>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</si>
  <si>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</si>
  <si>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</si>
  <si>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</si>
  <si>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</si>
  <si>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</si>
  <si>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</si>
  <si>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</si>
  <si>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</si>
  <si>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</si>
  <si>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</si>
  <si>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</si>
  <si>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</si>
  <si>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</si>
  <si>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</si>
  <si>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</si>
  <si>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</si>
  <si>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</si>
  <si>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</si>
  <si>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</si>
  <si>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</si>
  <si>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</si>
  <si>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</si>
  <si>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</si>
  <si>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</si>
  <si>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</si>
  <si>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</si>
  <si>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</si>
  <si>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</si>
  <si>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</si>
  <si>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</si>
  <si>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</si>
  <si>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</si>
  <si>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</si>
  <si>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</si>
  <si>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</si>
  <si>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</si>
  <si>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</si>
  <si>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</si>
  <si>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</si>
  <si>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</si>
  <si>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</si>
  <si>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</si>
  <si>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</si>
  <si>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</si>
  <si>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</si>
  <si>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</si>
  <si>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</si>
  <si>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</si>
  <si>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</si>
  <si>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</si>
  <si>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</si>
  <si>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</si>
  <si>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</si>
  <si>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</si>
  <si>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</si>
  <si>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</si>
  <si>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</si>
  <si>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</si>
  <si>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</si>
  <si>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</si>
  <si>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</si>
  <si>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</si>
  <si>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</si>
  <si>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</si>
  <si>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</si>
  <si>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</si>
  <si>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</si>
  <si>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</si>
  <si>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</si>
  <si>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</si>
  <si>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</si>
  <si>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</si>
  <si>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</si>
  <si>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</si>
  <si>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</si>
  <si>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</si>
  <si>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</si>
  <si>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</si>
  <si>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</si>
  <si>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</si>
  <si>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</si>
  <si>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</si>
  <si>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</si>
  <si>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</si>
  <si>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</si>
  <si>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</si>
  <si>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</si>
  <si>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</si>
  <si>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</si>
  <si>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</si>
  <si>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</si>
  <si>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</si>
  <si>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</si>
  <si>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</si>
  <si>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</si>
  <si>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</si>
  <si>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</si>
  <si>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</si>
  <si>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</si>
  <si>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</si>
  <si>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</si>
  <si>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</si>
  <si>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</si>
  <si>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</si>
  <si>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</si>
  <si>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</si>
  <si>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</si>
  <si>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</si>
  <si>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</si>
  <si>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</si>
  <si>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</si>
  <si>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</si>
  <si>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</si>
  <si>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</si>
  <si>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</si>
  <si>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</si>
  <si>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</si>
  <si>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</si>
  <si>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</si>
  <si>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</si>
  <si>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</si>
  <si>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</si>
  <si>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</si>
  <si>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</si>
  <si>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</si>
  <si>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</si>
  <si>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</si>
  <si>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</si>
  <si>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</si>
  <si>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</si>
  <si>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</si>
  <si>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</si>
  <si>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</si>
  <si>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</si>
  <si>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</si>
  <si>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</si>
  <si>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</si>
  <si>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</si>
  <si>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</si>
  <si>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</si>
  <si>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</si>
  <si>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</si>
  <si>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</si>
  <si>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</si>
  <si>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</si>
  <si>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</si>
  <si>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</si>
  <si>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</si>
  <si>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</si>
  <si>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</si>
  <si>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</si>
  <si>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</si>
  <si>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</si>
  <si>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</si>
  <si>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</si>
  <si>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</si>
  <si>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</si>
  <si>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</si>
  <si>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</si>
  <si>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</si>
  <si>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</si>
  <si>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</si>
  <si>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</si>
  <si>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</si>
  <si>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</si>
  <si>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</si>
  <si>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</si>
  <si>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</si>
  <si>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</si>
  <si>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</si>
  <si>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</si>
  <si>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</si>
  <si>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</si>
  <si>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</si>
  <si>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</si>
  <si>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</si>
  <si>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</si>
  <si>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</si>
  <si>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</si>
  <si>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</si>
  <si>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</si>
  <si>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</si>
  <si>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</si>
  <si>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</si>
  <si>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</si>
  <si>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</si>
  <si>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</si>
  <si>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</si>
  <si>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</si>
  <si>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</si>
  <si>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</si>
  <si>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</si>
  <si>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</si>
  <si>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</si>
  <si>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</si>
  <si>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</si>
  <si>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</si>
  <si>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</si>
  <si>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</si>
  <si>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</si>
  <si>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</si>
  <si>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</si>
  <si>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</si>
  <si>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</si>
  <si>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</si>
  <si>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</si>
  <si>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</si>
  <si>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</si>
  <si>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</si>
  <si>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</si>
  <si>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</si>
  <si>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</si>
  <si>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</si>
  <si>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</si>
  <si>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</si>
  <si>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</si>
  <si>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</si>
  <si>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</si>
  <si>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</si>
  <si>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</si>
  <si>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</si>
  <si>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</si>
  <si>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</si>
  <si>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</si>
  <si>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</si>
  <si>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</si>
  <si>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</si>
  <si>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</si>
  <si>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</si>
  <si>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</si>
  <si>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</si>
  <si>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</si>
  <si>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</si>
  <si>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</si>
  <si>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</si>
  <si>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</si>
  <si>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</si>
  <si>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</si>
  <si>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</si>
  <si>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</si>
  <si>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</si>
  <si>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</si>
  <si>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</si>
  <si>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</si>
  <si>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</si>
  <si>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</si>
  <si>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</si>
  <si>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</si>
  <si>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</si>
  <si>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</si>
  <si>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</si>
  <si>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</si>
  <si>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</si>
  <si>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</si>
  <si>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</si>
  <si>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</si>
  <si>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</si>
  <si>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</si>
  <si>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</si>
  <si>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</si>
  <si>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</si>
  <si>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</si>
  <si>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</si>
  <si>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</si>
  <si>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</si>
  <si>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</si>
  <si>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</si>
  <si>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</si>
  <si>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</si>
  <si>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</si>
  <si>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</si>
  <si>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</si>
  <si>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</si>
  <si>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</si>
  <si>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</si>
  <si>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</si>
  <si>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</si>
  <si>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</si>
  <si>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</si>
  <si>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</si>
  <si>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</si>
  <si>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</si>
  <si>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</si>
  <si>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</si>
  <si>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</si>
  <si>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</si>
  <si>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</si>
  <si>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</si>
  <si>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</si>
  <si>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</si>
  <si>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</si>
  <si>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</si>
  <si>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</si>
  <si>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</si>
  <si>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</si>
  <si>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</si>
  <si>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</si>
  <si>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</si>
  <si>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</si>
  <si>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</si>
  <si>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</si>
  <si>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</si>
  <si>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</si>
  <si>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</si>
  <si>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</si>
  <si>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</si>
  <si>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</si>
  <si>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</si>
  <si>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</si>
  <si>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</si>
  <si>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</si>
  <si>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</si>
  <si>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</si>
  <si>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</si>
  <si>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</si>
  <si>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</si>
  <si>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</si>
  <si>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</si>
  <si>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</si>
  <si>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</si>
  <si>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</si>
  <si>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</si>
  <si>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</si>
  <si>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</si>
  <si>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</si>
  <si>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</si>
  <si>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</si>
  <si>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</si>
  <si>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</si>
  <si>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</si>
  <si>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</si>
  <si>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</si>
  <si>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</si>
  <si>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</si>
  <si>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</si>
  <si>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</si>
  <si>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</si>
  <si>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</si>
  <si>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</si>
  <si>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</si>
  <si>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</si>
  <si>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</si>
  <si>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</si>
  <si>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</si>
  <si>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</si>
  <si>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</si>
  <si>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</si>
  <si>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</si>
  <si>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</si>
  <si>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</si>
  <si>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</si>
  <si>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</si>
  <si>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</si>
  <si>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</si>
  <si>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</si>
  <si>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</si>
  <si>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</si>
  <si>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</si>
  <si>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</si>
  <si>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</si>
  <si>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</si>
  <si>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</si>
  <si>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</si>
  <si>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</si>
  <si>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</si>
  <si>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</si>
  <si>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</si>
  <si>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</si>
  <si>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</si>
  <si>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</si>
  <si>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</si>
  <si>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</si>
  <si>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</si>
  <si>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</si>
  <si>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</si>
  <si>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</si>
  <si>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</si>
  <si>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</si>
  <si>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</si>
  <si>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</si>
  <si>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</si>
  <si>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</si>
  <si>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</si>
  <si>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</si>
  <si>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</si>
  <si>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</si>
  <si>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</si>
  <si>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</si>
  <si>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</si>
  <si>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</si>
  <si>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</si>
  <si>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</si>
  <si>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</si>
  <si>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</si>
  <si>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</si>
  <si>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</si>
  <si>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</si>
  <si>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</si>
  <si>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</si>
  <si>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</si>
  <si>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</si>
  <si>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</si>
  <si>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</si>
  <si>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</si>
  <si>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</si>
  <si>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</si>
  <si>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</si>
  <si>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</si>
  <si>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</si>
  <si>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</si>
  <si>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</si>
  <si>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</si>
  <si>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</si>
  <si>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</si>
  <si>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</si>
  <si>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</si>
  <si>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</si>
  <si>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</si>
  <si>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</si>
  <si>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</si>
  <si>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</si>
  <si>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</si>
  <si>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</si>
  <si>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</si>
  <si>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</si>
  <si>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</si>
  <si>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</si>
  <si>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</si>
  <si>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</si>
  <si>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</si>
  <si>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</si>
  <si>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</si>
  <si>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</si>
  <si>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</si>
  <si>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</si>
  <si>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</si>
  <si>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</si>
  <si>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</si>
  <si>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</si>
  <si>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</si>
  <si>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</si>
  <si>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</si>
  <si>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</si>
  <si>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</si>
  <si>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</si>
  <si>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</si>
  <si>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</si>
  <si>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</si>
  <si>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</si>
  <si>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</si>
  <si>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</si>
  <si>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</si>
  <si>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</si>
  <si>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</si>
  <si>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</si>
  <si>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</si>
  <si>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</si>
  <si>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</si>
  <si>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</si>
  <si>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</si>
  <si>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</si>
  <si>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</si>
  <si>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</si>
  <si>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</si>
  <si>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</si>
  <si>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</si>
  <si>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</si>
  <si>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</si>
  <si>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</si>
  <si>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</si>
  <si>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</si>
  <si>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</si>
  <si>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</si>
  <si>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</si>
  <si>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</si>
  <si>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</si>
  <si>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</si>
  <si>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</si>
  <si>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</si>
  <si>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</si>
  <si>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</si>
  <si>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</si>
  <si>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</si>
  <si>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</si>
  <si>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</si>
  <si>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</si>
  <si>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</si>
  <si>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</si>
  <si>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</si>
  <si>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</si>
  <si>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</si>
  <si>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</si>
  <si>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</si>
  <si>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</si>
  <si>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</si>
  <si>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</si>
  <si>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</si>
  <si>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</si>
  <si>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</si>
  <si>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</si>
  <si>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</si>
  <si>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</si>
  <si>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</si>
  <si>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</si>
  <si>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</si>
  <si>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</si>
  <si>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</si>
  <si>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</si>
  <si>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</si>
  <si>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</si>
  <si>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</si>
  <si>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</si>
  <si>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</si>
  <si>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</si>
  <si>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</si>
  <si>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</si>
  <si>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</si>
  <si>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</si>
  <si>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</si>
  <si>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</si>
  <si>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</si>
  <si>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</si>
  <si>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</si>
  <si>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</si>
  <si>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</si>
  <si>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</si>
  <si>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</si>
  <si>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</si>
  <si>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</si>
  <si>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</si>
  <si>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</si>
  <si>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</si>
  <si>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</si>
  <si>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</si>
  <si>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</si>
  <si>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</si>
  <si>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</si>
  <si>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</si>
  <si>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</si>
  <si>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</si>
  <si>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</si>
  <si>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</si>
  <si>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</si>
  <si>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</si>
  <si>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</si>
  <si>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</si>
  <si>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</si>
  <si>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</si>
  <si>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</si>
  <si>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</si>
  <si>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</si>
  <si>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</si>
  <si>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</si>
  <si>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</si>
  <si>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</si>
  <si>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</si>
  <si>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</si>
  <si>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</si>
  <si>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</si>
  <si>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</si>
  <si>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</si>
  <si>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</si>
  <si>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</si>
  <si>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</si>
  <si>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</si>
  <si>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</si>
  <si>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</si>
  <si>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</si>
  <si>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</si>
  <si>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</si>
  <si>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</si>
  <si>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</si>
  <si>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</si>
  <si>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</si>
  <si>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</si>
  <si>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</si>
  <si>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</si>
  <si>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</si>
  <si>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</si>
  <si>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</si>
  <si>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</si>
  <si>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</si>
  <si>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</si>
  <si>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</si>
  <si>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</si>
  <si>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</si>
  <si>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</si>
  <si>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</si>
  <si>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</si>
  <si>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</si>
  <si>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</si>
  <si>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</si>
  <si>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</si>
  <si>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</si>
  <si>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</si>
  <si>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</si>
  <si>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</si>
  <si>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</si>
  <si>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</si>
  <si>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</si>
  <si>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</si>
  <si>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</si>
  <si>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</si>
  <si>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</si>
  <si>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</si>
  <si>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</si>
  <si>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</si>
  <si>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</si>
  <si>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</si>
  <si>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</si>
  <si>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</si>
  <si>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</si>
  <si>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</si>
  <si>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</si>
  <si>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</si>
  <si>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</si>
  <si>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</si>
  <si>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</si>
  <si>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</si>
  <si>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</si>
  <si>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</si>
  <si>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</si>
  <si>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</si>
  <si>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</si>
  <si>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</si>
  <si>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</si>
  <si>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</si>
  <si>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</si>
  <si>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</si>
  <si>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</si>
  <si>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</si>
  <si>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</si>
  <si>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</si>
  <si>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</si>
  <si>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</si>
  <si>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</si>
  <si>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</si>
  <si>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</si>
  <si>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</si>
  <si>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</si>
  <si>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</si>
  <si>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</si>
  <si>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</si>
  <si>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</si>
  <si>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</si>
  <si>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</si>
  <si>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</si>
  <si>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</si>
  <si>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</si>
  <si>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</si>
  <si>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</si>
  <si>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</si>
  <si>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</si>
  <si>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</si>
  <si>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</si>
  <si>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</si>
  <si>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</si>
  <si>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</si>
  <si>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</si>
  <si>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</si>
  <si>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</si>
  <si>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</si>
  <si>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</si>
  <si>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</si>
  <si>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</si>
  <si>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</si>
  <si>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</si>
  <si>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</si>
  <si>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</si>
  <si>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</si>
  <si>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</si>
  <si>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</si>
  <si>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</si>
  <si>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</si>
  <si>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</si>
  <si>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</si>
  <si>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</si>
  <si>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</si>
  <si>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</si>
  <si>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</si>
  <si>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</si>
  <si>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</si>
  <si>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</si>
  <si>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</si>
  <si>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</si>
  <si>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</si>
  <si>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</si>
  <si>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</si>
  <si>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</si>
  <si>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</si>
  <si>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</si>
  <si>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</si>
  <si>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</si>
  <si>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</si>
  <si>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</si>
  <si>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</si>
  <si>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</si>
  <si>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</si>
  <si>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</si>
  <si>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</si>
  <si>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</si>
  <si>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</si>
  <si>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</si>
  <si>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</si>
  <si>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</si>
  <si>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</si>
  <si>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</si>
  <si>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</si>
  <si>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</si>
  <si>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</si>
  <si>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</si>
  <si>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</si>
  <si>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</si>
  <si>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</si>
  <si>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</si>
  <si>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</si>
  <si>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</si>
  <si>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</si>
  <si>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</si>
  <si>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</si>
  <si>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</si>
  <si>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</si>
  <si>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</si>
  <si>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</si>
  <si>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</si>
  <si>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</si>
  <si>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</si>
  <si>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</si>
  <si>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</si>
  <si>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</si>
  <si>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</si>
  <si>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</si>
  <si>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</si>
  <si>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</si>
  <si>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</si>
  <si>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</si>
  <si>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</si>
  <si>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</si>
  <si>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</si>
  <si>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</si>
  <si>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</si>
  <si>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</si>
  <si>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</si>
  <si>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</si>
  <si>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</si>
  <si>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</si>
  <si>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</si>
  <si>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</si>
  <si>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</si>
  <si>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</si>
  <si>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</si>
  <si>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</si>
  <si>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</si>
  <si>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</si>
  <si>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</si>
  <si>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</si>
  <si>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</si>
  <si>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</si>
  <si>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</si>
  <si>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</si>
  <si>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</si>
  <si>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</si>
  <si>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</si>
  <si>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</si>
  <si>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</si>
  <si>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</si>
  <si>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</si>
  <si>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</si>
  <si>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</si>
  <si>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</si>
  <si>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</si>
  <si>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</si>
  <si>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</si>
  <si>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</si>
  <si>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</si>
  <si>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</si>
  <si>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</si>
  <si>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</si>
  <si>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</si>
  <si>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</si>
  <si>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</si>
  <si>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</si>
  <si>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</si>
  <si>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</si>
  <si>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</si>
  <si>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</si>
  <si>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</si>
  <si>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</si>
  <si>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</si>
  <si>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</si>
  <si>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</si>
  <si>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</si>
  <si>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</si>
  <si>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</si>
  <si>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</si>
  <si>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</si>
  <si>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</si>
  <si>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</si>
  <si>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</si>
  <si>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</si>
  <si>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</si>
  <si>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</si>
  <si>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</si>
  <si>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</si>
  <si>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</si>
  <si>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</si>
  <si>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</si>
  <si>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</si>
  <si>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</si>
  <si>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</si>
  <si>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</si>
  <si>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</si>
  <si>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</si>
  <si>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</si>
  <si>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</si>
  <si>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</si>
  <si>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</si>
  <si>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</si>
  <si>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</si>
  <si>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</si>
  <si>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</si>
  <si>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</si>
  <si>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</si>
  <si>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</si>
  <si>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</si>
  <si>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</si>
  <si>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</si>
  <si>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</si>
  <si>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</si>
  <si>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</si>
  <si>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</si>
  <si>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</si>
  <si>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</si>
  <si>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</si>
  <si>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</si>
  <si>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</si>
  <si>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</si>
  <si>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</si>
  <si>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</si>
  <si>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</si>
  <si>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</si>
  <si>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</si>
  <si>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</si>
  <si>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</si>
  <si>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</si>
  <si>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</si>
  <si>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</si>
  <si>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</si>
  <si>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</si>
  <si>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</si>
  <si>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</si>
  <si>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</si>
  <si>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</si>
  <si>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</si>
  <si>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</si>
  <si>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</si>
  <si>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</si>
  <si>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</si>
  <si>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</si>
  <si>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</si>
  <si>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</si>
  <si>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</si>
  <si>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</si>
  <si>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</si>
  <si>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</si>
  <si>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</si>
  <si>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</si>
  <si>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</si>
  <si>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</si>
  <si>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</si>
  <si>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</si>
  <si>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</si>
  <si>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</si>
  <si>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</si>
  <si>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</si>
  <si>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</si>
  <si>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</si>
  <si>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</si>
  <si>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</si>
  <si>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</si>
  <si>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</si>
  <si>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</si>
  <si>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</si>
  <si>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</si>
  <si>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</si>
  <si>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</si>
  <si>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</si>
  <si>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</si>
  <si>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</si>
  <si>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</si>
  <si>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</si>
  <si>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</si>
  <si>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</si>
  <si>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</si>
  <si>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</si>
  <si>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</si>
  <si>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</si>
  <si>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</si>
  <si>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</si>
  <si>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</si>
  <si>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</si>
  <si>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</si>
  <si>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</si>
  <si>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</si>
  <si>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</si>
  <si>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</si>
  <si>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</si>
  <si>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</si>
  <si>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</si>
  <si>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</si>
  <si>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</si>
  <si>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</si>
  <si>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</si>
  <si>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</si>
  <si>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</si>
  <si>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</si>
  <si>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</si>
  <si>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</si>
  <si>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</si>
  <si>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</si>
  <si>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</si>
  <si>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</si>
  <si>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</si>
  <si>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</si>
  <si>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</si>
  <si>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</si>
  <si>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</si>
  <si>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</si>
  <si>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</si>
  <si>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</si>
  <si>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</si>
  <si>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</si>
  <si>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</si>
  <si>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</si>
  <si>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</si>
  <si>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</si>
  <si>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</si>
  <si>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</si>
  <si>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</si>
  <si>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</si>
  <si>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</si>
  <si>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</si>
  <si>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</si>
  <si>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</si>
  <si>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</si>
  <si>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</si>
  <si>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</si>
  <si>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</si>
  <si>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</si>
  <si>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</si>
  <si>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</si>
  <si>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</si>
  <si>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</si>
  <si>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</si>
  <si>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</si>
  <si>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</si>
  <si>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</si>
  <si>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</si>
  <si>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</si>
  <si>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</si>
  <si>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</si>
  <si>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</si>
  <si>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</si>
  <si>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</si>
  <si>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</si>
  <si>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</si>
  <si>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</si>
  <si>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</si>
  <si>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</si>
  <si>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</si>
  <si>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</si>
  <si>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</si>
  <si>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</si>
  <si>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</si>
  <si>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</si>
  <si>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</si>
  <si>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</si>
  <si>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</si>
  <si>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</si>
  <si>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</si>
  <si>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</si>
  <si>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</si>
  <si>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</si>
  <si>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</si>
  <si>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</si>
  <si>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</si>
  <si>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</si>
  <si>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</si>
  <si>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</si>
  <si>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</si>
  <si>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</si>
  <si>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</si>
  <si>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</si>
  <si>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</si>
  <si>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</si>
  <si>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</si>
  <si>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</si>
  <si>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</si>
  <si>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</si>
  <si>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</si>
  <si>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</si>
  <si>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</si>
  <si>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</si>
  <si>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</si>
  <si>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</si>
  <si>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</si>
  <si>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</si>
  <si>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</si>
  <si>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</si>
  <si>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</si>
  <si>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</si>
  <si>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</si>
  <si>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</si>
  <si>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</si>
  <si>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</si>
  <si>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</si>
  <si>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</si>
  <si>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</si>
  <si>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</si>
  <si>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</si>
  <si>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</si>
  <si>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</si>
  <si>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</si>
  <si>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</si>
  <si>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</si>
  <si>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</si>
  <si>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</si>
  <si>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</si>
  <si>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</si>
  <si>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</si>
  <si>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</si>
  <si>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</si>
  <si>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</si>
  <si>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</si>
  <si>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</si>
  <si>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</si>
  <si>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</si>
  <si>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</si>
  <si>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</si>
  <si>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</si>
  <si>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</si>
  <si>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</si>
  <si>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</si>
  <si>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</si>
  <si>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</si>
  <si>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</si>
  <si>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</si>
  <si>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</si>
  <si>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</si>
  <si>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</si>
  <si>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</si>
  <si>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</si>
  <si>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</si>
  <si>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</si>
  <si>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</si>
  <si>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</si>
  <si>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</si>
  <si>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</si>
  <si>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</si>
  <si>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</si>
  <si>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</si>
  <si>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</si>
  <si>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</si>
  <si>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</si>
  <si>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</si>
  <si>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</si>
  <si>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</si>
  <si>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</si>
  <si>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</si>
  <si>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</si>
  <si>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</si>
  <si>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</si>
  <si>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</si>
  <si>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</si>
  <si>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</si>
  <si>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</si>
  <si>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</si>
  <si>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</si>
  <si>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</si>
  <si>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</si>
  <si>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</si>
  <si>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</si>
  <si>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</si>
  <si>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</si>
  <si>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</si>
  <si>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</si>
  <si>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</si>
  <si>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</si>
  <si>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</si>
  <si>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</si>
  <si>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</si>
  <si>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</si>
  <si>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</si>
  <si>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</si>
  <si>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</si>
  <si>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</si>
  <si>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</si>
  <si>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</si>
  <si>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</si>
  <si>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</si>
  <si>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</si>
  <si>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</si>
  <si>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</si>
  <si>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</si>
  <si>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</si>
  <si>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</si>
  <si>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</si>
  <si>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</si>
  <si>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</si>
  <si>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</si>
  <si>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</si>
  <si>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</si>
  <si>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</si>
  <si>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</si>
  <si>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</si>
  <si>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</si>
  <si>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</si>
  <si>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</si>
  <si>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</si>
  <si>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</si>
  <si>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</si>
  <si>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</si>
  <si>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</si>
  <si>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</si>
  <si>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</si>
  <si>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</si>
  <si>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</si>
  <si>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</si>
  <si>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</si>
  <si>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</si>
  <si>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</si>
  <si>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</si>
  <si>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</si>
  <si>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</si>
  <si>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</si>
  <si>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</si>
  <si>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</si>
  <si>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</si>
  <si>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</si>
  <si>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</si>
  <si>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</si>
  <si>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</si>
  <si>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</si>
  <si>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</si>
  <si>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</si>
  <si>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</si>
  <si>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</si>
  <si>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</si>
  <si>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</si>
  <si>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</si>
  <si>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</si>
  <si>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</si>
  <si>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</si>
  <si>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</si>
  <si>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</si>
  <si>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</si>
  <si>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</si>
  <si>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</si>
  <si>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</si>
  <si>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</si>
  <si>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</si>
  <si>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</si>
  <si>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</si>
  <si>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</si>
  <si>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</si>
  <si>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</si>
  <si>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</si>
  <si>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</si>
  <si>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</si>
  <si>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</si>
  <si>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</si>
  <si>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</si>
  <si>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</si>
  <si>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</si>
  <si>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</si>
  <si>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</si>
  <si>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</si>
  <si>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</si>
  <si>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</si>
  <si>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</si>
  <si>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</si>
  <si>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</si>
  <si>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</si>
  <si>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</si>
  <si>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</si>
  <si>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</si>
  <si>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</si>
  <si>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</si>
  <si>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</si>
  <si>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</si>
  <si>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</si>
  <si>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</si>
  <si>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</si>
  <si>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</si>
  <si>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</si>
  <si>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</si>
  <si>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</si>
  <si>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</si>
  <si>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</si>
  <si>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</si>
  <si>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</si>
  <si>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</si>
  <si>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</si>
  <si>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</si>
  <si>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</si>
  <si>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</si>
  <si>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</si>
  <si>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</si>
  <si>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</si>
  <si>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</si>
  <si>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</si>
  <si>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</si>
  <si>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</si>
  <si>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</si>
  <si>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</si>
  <si>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</si>
  <si>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</si>
  <si>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</si>
  <si>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</si>
  <si>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</si>
  <si>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</si>
  <si>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</si>
  <si>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</si>
  <si>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</si>
  <si>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</si>
  <si>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</si>
  <si>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</si>
  <si>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</si>
  <si>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</si>
  <si>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</si>
  <si>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</si>
  <si>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</si>
  <si>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</si>
  <si>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</si>
  <si>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</si>
  <si>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</si>
  <si>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</si>
  <si>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</si>
  <si>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</si>
  <si>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</si>
  <si>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</si>
  <si>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</si>
  <si>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</si>
  <si>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</si>
  <si>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</si>
  <si>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</si>
  <si>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</si>
  <si>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</si>
  <si>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</si>
  <si>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</si>
  <si>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</si>
  <si>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</si>
  <si>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</si>
  <si>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</si>
  <si>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</si>
  <si>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</si>
  <si>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</si>
  <si>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</si>
  <si>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</si>
  <si>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</si>
  <si>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</si>
  <si>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</si>
  <si>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</si>
  <si>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</si>
  <si>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</si>
  <si>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</si>
  <si>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</si>
  <si>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</si>
  <si>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</si>
  <si>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</si>
  <si>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</si>
  <si>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</si>
  <si>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</si>
  <si>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</si>
  <si>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</si>
  <si>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</si>
  <si>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</si>
  <si>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</si>
  <si>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</si>
  <si>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</si>
  <si>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</si>
  <si>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</si>
  <si>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</si>
  <si>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</si>
  <si>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</si>
  <si>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</si>
  <si>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</si>
  <si>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</si>
  <si>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</si>
  <si>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</si>
  <si>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</si>
  <si>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</si>
  <si>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</si>
  <si>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</si>
  <si>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</si>
  <si>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</si>
  <si>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</si>
  <si>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</si>
  <si>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</si>
  <si>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</si>
  <si>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</si>
  <si>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</si>
  <si>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</si>
  <si>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</si>
  <si>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</si>
  <si>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</si>
  <si>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</si>
  <si>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</si>
  <si>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</si>
  <si>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</si>
  <si>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</si>
  <si>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</si>
  <si>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</si>
  <si>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</si>
  <si>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</si>
  <si>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</si>
  <si>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</si>
  <si>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</si>
  <si>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</si>
  <si>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</si>
  <si>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</si>
  <si>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</si>
  <si>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</si>
  <si>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</si>
  <si>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</si>
  <si>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</si>
  <si>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</si>
  <si>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</si>
  <si>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</si>
  <si>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</si>
  <si>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</si>
  <si>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</si>
  <si>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</si>
  <si>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</si>
  <si>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</si>
  <si>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</si>
  <si>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</si>
  <si>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</si>
  <si>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</si>
  <si>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</si>
  <si>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</si>
  <si>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</si>
  <si>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</si>
  <si>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</si>
  <si>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</si>
  <si>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</si>
  <si>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</si>
  <si>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</si>
  <si>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</si>
  <si>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</si>
  <si>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</si>
  <si>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</si>
  <si>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</si>
  <si>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</si>
  <si>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</si>
  <si>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</si>
  <si>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</si>
  <si>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</si>
  <si>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</si>
  <si>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</si>
  <si>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</si>
  <si>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</si>
  <si>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</si>
  <si>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</si>
  <si>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</si>
  <si>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</si>
  <si>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</si>
  <si>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</si>
  <si>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</si>
  <si>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</si>
  <si>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</si>
  <si>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</si>
  <si>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</si>
  <si>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</si>
  <si>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</si>
  <si>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</si>
  <si>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</si>
  <si>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</si>
  <si>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</si>
  <si>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</si>
  <si>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</si>
  <si>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</si>
  <si>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</si>
  <si>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</si>
  <si>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</si>
  <si>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</si>
  <si>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</si>
  <si>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</si>
  <si>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</si>
  <si>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</si>
  <si>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</si>
  <si>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</si>
  <si>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</si>
  <si>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</si>
  <si>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</si>
  <si>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</si>
  <si>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</si>
  <si>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</si>
  <si>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</si>
  <si>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</si>
  <si>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</si>
  <si>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</si>
  <si>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</si>
  <si>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</si>
  <si>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</si>
  <si>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</si>
  <si>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</si>
  <si>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</si>
  <si>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</si>
  <si>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</si>
  <si>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</si>
  <si>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</si>
  <si>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</si>
  <si>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</si>
  <si>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</si>
  <si>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</si>
  <si>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</si>
  <si>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</si>
  <si>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</si>
  <si>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</si>
  <si>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</si>
  <si>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</si>
  <si>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</si>
  <si>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</si>
  <si>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</si>
  <si>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</si>
  <si>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</si>
  <si>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</si>
  <si>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</si>
  <si>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</si>
  <si>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</si>
  <si>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</si>
  <si>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</si>
  <si>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</si>
  <si>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</si>
  <si>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</si>
  <si>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</si>
  <si>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</si>
  <si>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</si>
  <si>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</si>
  <si>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</si>
  <si>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</si>
  <si>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</si>
  <si>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</si>
  <si>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</si>
  <si>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</si>
  <si>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</si>
  <si>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</si>
  <si>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</si>
  <si>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</si>
  <si>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</si>
  <si>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</si>
  <si>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</si>
  <si>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</si>
  <si>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</si>
  <si>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</si>
  <si>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</si>
  <si>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</si>
  <si>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</si>
  <si>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</si>
  <si>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</si>
  <si>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</si>
  <si>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</si>
  <si>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</si>
  <si>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</si>
  <si>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</si>
  <si>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</si>
  <si>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</si>
  <si>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</si>
  <si>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</si>
  <si>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</si>
  <si>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</si>
  <si>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</si>
  <si>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</si>
  <si>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</si>
  <si>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</si>
  <si>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</si>
  <si>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</si>
  <si>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</si>
  <si>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</si>
  <si>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</si>
  <si>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</si>
  <si>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</si>
  <si>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</si>
  <si>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</si>
  <si>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</si>
  <si>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</si>
  <si>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</si>
  <si>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</si>
  <si>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</si>
  <si>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</si>
  <si>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</si>
  <si>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</si>
  <si>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</si>
  <si>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</si>
  <si>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</si>
  <si>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</si>
  <si>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</si>
  <si>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</si>
  <si>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</si>
  <si>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</si>
  <si>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</si>
  <si>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</si>
  <si>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</si>
  <si>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</si>
  <si>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</si>
  <si>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</si>
  <si>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</si>
  <si>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</si>
  <si>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</si>
  <si>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</si>
  <si>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</si>
  <si>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</si>
  <si>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</si>
  <si>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</si>
  <si>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</si>
  <si>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</si>
  <si>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</si>
  <si>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</si>
  <si>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</si>
  <si>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</si>
  <si>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</si>
  <si>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</si>
  <si>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</si>
  <si>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</si>
  <si>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</si>
  <si>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</si>
  <si>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</si>
  <si>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</si>
  <si>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</si>
  <si>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</si>
  <si>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</si>
  <si>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</si>
  <si>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</si>
  <si>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</si>
  <si>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</si>
  <si>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</si>
  <si>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</si>
  <si>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</si>
  <si>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</si>
  <si>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</si>
  <si>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</si>
  <si>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</si>
  <si>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</si>
  <si>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</si>
  <si>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</si>
  <si>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</si>
  <si>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</si>
  <si>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</si>
  <si>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</si>
  <si>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</si>
  <si>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</si>
  <si>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</si>
  <si>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</si>
  <si>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</si>
  <si>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</si>
  <si>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</si>
  <si>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</si>
  <si>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</si>
  <si>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</si>
  <si>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</si>
  <si>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</si>
  <si>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</si>
  <si>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</si>
  <si>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</si>
  <si>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</si>
  <si>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</si>
  <si>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</si>
  <si>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</si>
  <si>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</si>
  <si>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</si>
  <si>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</si>
  <si>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</si>
  <si>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</si>
  <si>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</si>
  <si>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</si>
  <si>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</si>
  <si>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</si>
  <si>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</si>
  <si>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</si>
  <si>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</si>
  <si>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</si>
  <si>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</si>
  <si>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</si>
  <si>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</si>
  <si>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</si>
  <si>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</si>
  <si>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</si>
  <si>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</si>
  <si>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</si>
  <si>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</si>
  <si>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</si>
  <si>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</si>
  <si>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</si>
  <si>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</si>
  <si>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</si>
  <si>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</si>
  <si>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</si>
  <si>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</si>
  <si>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</si>
  <si>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</si>
  <si>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</si>
  <si>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</si>
  <si>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</si>
  <si>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</si>
  <si>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</si>
  <si>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</si>
  <si>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</si>
  <si>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</si>
  <si>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</si>
  <si>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</si>
  <si>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</si>
  <si>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</si>
  <si>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</si>
  <si>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</si>
  <si>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</si>
  <si>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</si>
  <si>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</si>
  <si>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</si>
  <si>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</si>
  <si>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</si>
  <si>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</si>
  <si>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</si>
  <si>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</si>
  <si>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</si>
  <si>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</si>
  <si>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</si>
  <si>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</si>
  <si>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</si>
  <si>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</si>
  <si>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</si>
  <si>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</si>
  <si>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</si>
  <si>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</si>
  <si>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</si>
  <si>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</si>
  <si>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</si>
  <si>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</si>
  <si>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</si>
  <si>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</si>
  <si>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</si>
  <si>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</si>
  <si>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</si>
  <si>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</si>
  <si>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</si>
  <si>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</si>
  <si>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</si>
  <si>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</si>
  <si>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</si>
  <si>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</si>
  <si>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</si>
  <si>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</si>
  <si>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</si>
  <si>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</si>
  <si>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</si>
  <si>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</si>
  <si>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</si>
  <si>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</si>
  <si>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</si>
  <si>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</si>
  <si>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</si>
  <si>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</si>
  <si>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</si>
  <si>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</si>
  <si>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</si>
  <si>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</si>
  <si>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</si>
  <si>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</si>
  <si>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</si>
  <si>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</si>
  <si>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</si>
  <si>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</si>
  <si>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</si>
  <si>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</si>
  <si>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</si>
  <si>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</si>
  <si>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</si>
  <si>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</si>
  <si>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</si>
  <si>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</si>
  <si>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</si>
  <si>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</si>
  <si>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</si>
  <si>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</si>
  <si>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</si>
  <si>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</si>
  <si>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</si>
  <si>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</si>
  <si>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</si>
  <si>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</si>
  <si>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</si>
  <si>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</si>
  <si>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</si>
  <si>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</si>
  <si>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</si>
  <si>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</si>
  <si>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</si>
  <si>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</si>
  <si>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</si>
  <si>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</si>
  <si>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</si>
  <si>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</si>
  <si>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</si>
  <si>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</si>
  <si>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</si>
  <si>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</si>
  <si>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</si>
  <si>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</si>
  <si>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</si>
  <si>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</si>
  <si>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</si>
  <si>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</si>
  <si>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</si>
  <si>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</si>
  <si>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</si>
  <si>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</si>
  <si>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</si>
  <si>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</si>
  <si>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</si>
  <si>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</si>
  <si>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</si>
  <si>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</si>
  <si>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</si>
  <si>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</si>
  <si>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</si>
  <si>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</si>
  <si>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</si>
  <si>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</si>
  <si>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</si>
  <si>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</si>
  <si>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</si>
  <si>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</si>
  <si>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</si>
  <si>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</si>
  <si>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</si>
  <si>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</si>
  <si>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</si>
  <si>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</si>
  <si>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</si>
  <si>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</si>
  <si>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</si>
  <si>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</si>
  <si>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</si>
  <si>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</si>
  <si>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</si>
  <si>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</si>
  <si>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</si>
  <si>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</si>
  <si>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</si>
  <si>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</si>
  <si>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</si>
  <si>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</si>
  <si>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</si>
  <si>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</si>
  <si>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</si>
  <si>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</si>
  <si>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</si>
  <si>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</si>
  <si>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</si>
  <si>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</si>
  <si>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</si>
  <si>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</si>
  <si>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</si>
  <si>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</si>
  <si>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</si>
  <si>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</si>
  <si>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</si>
  <si>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</si>
  <si>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</si>
  <si>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</si>
  <si>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</si>
  <si>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</si>
  <si>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</si>
  <si>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</si>
  <si>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</si>
  <si>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</si>
  <si>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</si>
  <si>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</si>
  <si>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</si>
  <si>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</si>
  <si>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</si>
  <si>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</si>
  <si>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</si>
  <si>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</si>
  <si>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</si>
  <si>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</si>
  <si>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</si>
  <si>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</si>
  <si>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</si>
  <si>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</si>
  <si>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</si>
  <si>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</si>
  <si>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</si>
  <si>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</si>
  <si>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</si>
  <si>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</si>
  <si>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</si>
  <si>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</si>
  <si>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</si>
  <si>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</si>
  <si>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</si>
  <si>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</si>
  <si>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</si>
  <si>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</si>
  <si>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</si>
  <si>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</si>
  <si>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</si>
  <si>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</si>
  <si>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</si>
  <si>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</si>
  <si>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</si>
  <si>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</si>
  <si>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</si>
  <si>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</si>
  <si>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</si>
  <si>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</si>
  <si>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</si>
  <si>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</si>
  <si>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</si>
  <si>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</si>
  <si>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</si>
  <si>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</si>
  <si>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</si>
  <si>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</si>
  <si>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</si>
  <si>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</si>
  <si>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</si>
  <si>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</si>
  <si>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</si>
  <si>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</si>
  <si>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</si>
  <si>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</si>
  <si>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</si>
  <si>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</si>
  <si>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</si>
  <si>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</si>
  <si>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</si>
  <si>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</si>
  <si>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</si>
  <si>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</si>
  <si>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</si>
  <si>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</si>
  <si>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</si>
  <si>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</si>
  <si>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</si>
  <si>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</si>
  <si>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</si>
  <si>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</si>
  <si>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</si>
  <si>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</si>
  <si>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</si>
  <si>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</si>
  <si>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</si>
  <si>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</si>
  <si>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</si>
  <si>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</si>
  <si>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</si>
  <si>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</si>
  <si>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</si>
  <si>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</si>
  <si>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</si>
  <si>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</si>
  <si>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</si>
  <si>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</si>
  <si>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</si>
  <si>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</si>
  <si>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</si>
  <si>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</si>
  <si>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</si>
  <si>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</si>
  <si>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</si>
  <si>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</si>
  <si>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</si>
  <si>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</si>
  <si>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</si>
  <si>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</si>
  <si>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</si>
  <si>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</si>
  <si>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</si>
  <si>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</si>
  <si>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</si>
  <si>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</si>
  <si>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</si>
  <si>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</si>
  <si>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</si>
  <si>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</si>
  <si>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</si>
  <si>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</si>
  <si>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</si>
  <si>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</si>
  <si>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</si>
  <si>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</si>
  <si>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</si>
  <si>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</si>
  <si>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</si>
  <si>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</si>
  <si>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</si>
  <si>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</si>
  <si>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</si>
  <si>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</si>
  <si>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</si>
  <si>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</si>
  <si>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</si>
  <si>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</si>
  <si>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</si>
  <si>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</si>
  <si>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</si>
  <si>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</si>
  <si>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</si>
  <si>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</si>
  <si>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</si>
  <si>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</si>
  <si>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</si>
  <si>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</si>
  <si>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</si>
  <si>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</si>
  <si>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</si>
  <si>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</si>
  <si>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</si>
  <si>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</si>
  <si>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</si>
  <si>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</si>
  <si>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</si>
  <si>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</si>
  <si>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</si>
  <si>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</si>
  <si>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</si>
  <si>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</si>
  <si>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</si>
  <si>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</si>
  <si>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</si>
  <si>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</si>
  <si>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</si>
  <si>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</si>
  <si>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</si>
  <si>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</si>
  <si>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</si>
  <si>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</si>
  <si>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</si>
  <si>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</si>
  <si>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</si>
  <si>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</si>
  <si>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</si>
  <si>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</si>
  <si>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</si>
  <si>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</si>
  <si>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</si>
  <si>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</si>
  <si>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</si>
  <si>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</si>
  <si>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</si>
  <si>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</si>
  <si>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</si>
  <si>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</si>
  <si>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</si>
  <si>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</si>
  <si>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</si>
  <si>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</si>
  <si>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</si>
  <si>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</si>
  <si>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</si>
  <si>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</si>
  <si>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</si>
  <si>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</si>
  <si>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</si>
  <si>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</si>
  <si>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</si>
  <si>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</si>
  <si>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</si>
  <si>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</si>
  <si>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</si>
  <si>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</si>
  <si>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</si>
  <si>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</si>
  <si>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</si>
  <si>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</si>
  <si>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</si>
  <si>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</si>
  <si>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</si>
  <si>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</si>
  <si>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</si>
  <si>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</si>
  <si>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</si>
  <si>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</si>
  <si>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</si>
  <si>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</si>
  <si>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</si>
  <si>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</si>
  <si>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</si>
  <si>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</si>
  <si>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</si>
  <si>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</si>
  <si>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</si>
  <si>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</si>
  <si>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</si>
  <si>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</si>
  <si>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</si>
  <si>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</si>
  <si>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</si>
  <si>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</si>
  <si>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</si>
  <si>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</si>
  <si>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</si>
  <si>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</si>
  <si>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</si>
  <si>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</si>
  <si>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</si>
  <si>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</si>
  <si>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</si>
  <si>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</si>
  <si>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</si>
  <si>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</si>
  <si>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</si>
  <si>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</si>
  <si>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</si>
  <si>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</si>
  <si>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</si>
  <si>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</si>
  <si>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</si>
  <si>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</si>
  <si>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</si>
  <si>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</si>
  <si>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</si>
  <si>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</si>
  <si>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</si>
  <si>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</si>
  <si>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</si>
  <si>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</si>
  <si>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</si>
  <si>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</si>
  <si>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</si>
  <si>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</si>
  <si>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</si>
  <si>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</si>
  <si>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</si>
  <si>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</si>
  <si>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</si>
  <si>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</si>
  <si>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</si>
  <si>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</si>
  <si>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</si>
  <si>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</si>
  <si>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</si>
  <si>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</si>
  <si>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</si>
  <si>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</si>
  <si>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</si>
  <si>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</si>
  <si>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</si>
  <si>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</si>
  <si>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</si>
  <si>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</si>
  <si>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</si>
  <si>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</si>
  <si>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</si>
  <si>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</si>
  <si>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</si>
  <si>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</si>
  <si>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</si>
  <si>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</si>
  <si>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</si>
  <si>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</si>
  <si>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</si>
  <si>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</si>
  <si>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</si>
  <si>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</si>
  <si>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</si>
  <si>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</si>
  <si>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</si>
  <si>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</si>
  <si>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</si>
  <si>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</si>
  <si>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</si>
  <si>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</si>
  <si>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</si>
  <si>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</si>
  <si>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</si>
  <si>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</si>
  <si>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</si>
  <si>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</si>
  <si>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</si>
  <si>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</si>
  <si>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</si>
  <si>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</si>
  <si>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</si>
  <si>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</si>
  <si>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</si>
  <si>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</si>
  <si>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</si>
  <si>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</si>
  <si>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</si>
  <si>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</si>
  <si>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</si>
  <si>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</si>
  <si>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</si>
  <si>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</si>
  <si>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</si>
  <si>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</si>
  <si>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</si>
  <si>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</si>
  <si>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</si>
  <si>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</si>
  <si>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</si>
  <si>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</si>
  <si>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</si>
  <si>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</si>
  <si>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</si>
  <si>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</si>
  <si>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</si>
  <si>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</si>
  <si>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</si>
  <si>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</si>
  <si>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</si>
  <si>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</si>
  <si>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</si>
  <si>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</si>
  <si>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</si>
  <si>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</si>
  <si>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</si>
  <si>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</si>
  <si>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</si>
  <si>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</si>
  <si>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</si>
  <si>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</si>
  <si>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</si>
  <si>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</si>
  <si>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</si>
  <si>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</si>
  <si>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</si>
  <si>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</si>
  <si>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</si>
  <si>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</si>
  <si>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</si>
  <si>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</si>
  <si>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</si>
  <si>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</si>
  <si>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</si>
  <si>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</si>
  <si>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</si>
  <si>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</si>
  <si>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</si>
  <si>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</si>
  <si>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</si>
  <si>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</si>
  <si>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</si>
  <si>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</si>
  <si>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</si>
  <si>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</si>
  <si>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</si>
  <si>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</si>
  <si>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</si>
  <si>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</si>
  <si>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</si>
  <si>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</si>
  <si>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</si>
  <si>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</si>
  <si>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</si>
  <si>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</si>
  <si>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</si>
  <si>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</si>
  <si>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</si>
  <si>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</si>
  <si>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</si>
  <si>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</si>
  <si>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</si>
  <si>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</si>
  <si>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</si>
  <si>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</si>
  <si>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</si>
  <si>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</si>
  <si>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</si>
  <si>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</si>
  <si>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</si>
  <si>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</si>
  <si>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</si>
  <si>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</si>
  <si>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</si>
  <si>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</si>
  <si>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</si>
  <si>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</si>
  <si>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</si>
  <si>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</si>
  <si>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</si>
  <si>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</si>
  <si>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</si>
  <si>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</si>
  <si>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</si>
  <si>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</si>
  <si>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</si>
  <si>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</si>
  <si>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</si>
  <si>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</si>
  <si>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</si>
  <si>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</si>
  <si>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</si>
  <si>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</si>
  <si>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</si>
  <si>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</si>
  <si>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</si>
  <si>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</si>
  <si>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</si>
  <si>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</si>
  <si>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</si>
  <si>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</si>
  <si>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</si>
  <si>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</si>
  <si>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</si>
  <si>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</si>
  <si>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</si>
  <si>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</si>
  <si>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</si>
  <si>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</si>
  <si>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</si>
  <si>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</si>
  <si>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</si>
  <si>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</si>
  <si>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</si>
  <si>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</si>
  <si>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</si>
  <si>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</si>
  <si>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</si>
  <si>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</si>
  <si>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</si>
  <si>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</si>
  <si>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</si>
  <si>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</si>
  <si>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</si>
  <si>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</si>
  <si>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</si>
  <si>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</si>
  <si>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</si>
  <si>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</si>
  <si>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</si>
  <si>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</si>
  <si>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</si>
  <si>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</si>
  <si>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</si>
  <si>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</si>
  <si>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</si>
  <si>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</si>
  <si>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</si>
  <si>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</si>
  <si>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</si>
  <si>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</si>
  <si>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</si>
  <si>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</si>
  <si>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</si>
  <si>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</si>
  <si>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</si>
  <si>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</si>
  <si>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</si>
  <si>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</si>
  <si>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</si>
  <si>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</si>
  <si>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</si>
  <si>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</si>
  <si>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</si>
  <si>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</si>
  <si>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</si>
  <si>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</si>
  <si>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</si>
  <si>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</si>
  <si>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</si>
  <si>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</si>
  <si>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</si>
  <si>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</si>
  <si>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</si>
  <si>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</si>
  <si>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</si>
  <si>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</si>
  <si>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</si>
  <si>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</si>
  <si>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</si>
  <si>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</si>
  <si>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</si>
  <si>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</si>
  <si>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</si>
  <si>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</si>
  <si>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</si>
  <si>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</si>
  <si>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</si>
  <si>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</si>
  <si>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</si>
  <si>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</si>
  <si>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</si>
  <si>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</si>
  <si>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</si>
  <si>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</si>
  <si>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</si>
  <si>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</si>
  <si>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</si>
  <si>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</si>
  <si>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</si>
  <si>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</si>
  <si>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</si>
  <si>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</si>
  <si>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</si>
  <si>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</si>
  <si>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</si>
  <si>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</si>
  <si>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</si>
  <si>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</si>
  <si>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</si>
  <si>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</si>
  <si>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</si>
  <si>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</si>
  <si>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</si>
  <si>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</si>
  <si>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</si>
  <si>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</si>
  <si>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</si>
  <si>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</si>
  <si>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</si>
  <si>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</si>
  <si>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</si>
  <si>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</si>
  <si>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</si>
  <si>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</si>
  <si>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</si>
  <si>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</si>
  <si>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</si>
  <si>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</si>
  <si>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</si>
  <si>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</si>
  <si>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</si>
  <si>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</si>
  <si>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</si>
  <si>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</si>
  <si>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</si>
  <si>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</si>
  <si>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</si>
  <si>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</si>
  <si>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</si>
  <si>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</si>
  <si>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</si>
  <si>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</si>
  <si>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</si>
  <si>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</si>
  <si>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</si>
  <si>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</si>
  <si>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</si>
  <si>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</si>
  <si>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</si>
  <si>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</si>
  <si>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</si>
  <si>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</si>
  <si>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</si>
  <si>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</si>
  <si>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</si>
  <si>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</si>
  <si>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</si>
  <si>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</si>
  <si>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</si>
  <si>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</si>
  <si>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</si>
  <si>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</si>
  <si>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</si>
  <si>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</si>
  <si>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</si>
  <si>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</si>
  <si>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</si>
  <si>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</si>
  <si>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</si>
  <si>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</si>
  <si>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</si>
  <si>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</si>
  <si>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</si>
  <si>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</si>
  <si>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</si>
  <si>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</si>
  <si>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</si>
  <si>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</si>
  <si>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</si>
  <si>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</si>
  <si>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</si>
  <si>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</si>
  <si>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</si>
  <si>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</si>
  <si>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</si>
  <si>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</si>
  <si>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</si>
  <si>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</si>
  <si>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</si>
  <si>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</si>
  <si>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</si>
  <si>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</si>
  <si>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</si>
  <si>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</si>
  <si>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</si>
  <si>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</si>
  <si>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</si>
  <si>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</si>
  <si>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</si>
  <si>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</si>
  <si>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</si>
  <si>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</si>
  <si>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</si>
  <si>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</si>
  <si>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</si>
  <si>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</si>
  <si>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</si>
  <si>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</si>
  <si>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</si>
  <si>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</si>
  <si>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</si>
  <si>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</si>
  <si>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</si>
  <si>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</si>
  <si>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</si>
  <si>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</si>
  <si>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</si>
  <si>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</si>
  <si>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</si>
  <si>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</si>
  <si>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</si>
  <si>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</si>
  <si>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</si>
  <si>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</si>
  <si>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</si>
  <si>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</si>
  <si>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</si>
  <si>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</si>
  <si>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</si>
  <si>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</si>
  <si>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</si>
  <si>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</si>
  <si>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</si>
  <si>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</si>
  <si>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</si>
  <si>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</si>
  <si>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</si>
  <si>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</si>
  <si>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</si>
  <si>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</si>
  <si>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</si>
  <si>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</si>
  <si>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</si>
  <si>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</si>
  <si>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</si>
  <si>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</si>
  <si>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</si>
  <si>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</si>
  <si>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</si>
  <si>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</si>
  <si>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</si>
  <si>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</si>
  <si>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</si>
  <si>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</si>
  <si>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</si>
  <si>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</si>
  <si>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</si>
  <si>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</si>
  <si>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</si>
  <si>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</si>
  <si>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</si>
  <si>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</si>
  <si>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</si>
  <si>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</si>
  <si>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</si>
  <si>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</si>
  <si>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</si>
  <si>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</si>
  <si>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</si>
  <si>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</si>
  <si>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</si>
  <si>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</si>
  <si>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</si>
  <si>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</si>
  <si>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</si>
  <si>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</si>
  <si>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</si>
  <si>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</si>
  <si>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</si>
  <si>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</si>
  <si>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</si>
  <si>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</si>
  <si>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</si>
  <si>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</si>
  <si>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</si>
  <si>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</si>
  <si>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</si>
  <si>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</si>
  <si>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</si>
  <si>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</si>
  <si>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</si>
  <si>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</si>
  <si>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</si>
  <si>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</si>
  <si>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</si>
  <si>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</si>
  <si>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</si>
  <si>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</si>
  <si>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</si>
  <si>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</si>
  <si>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</si>
  <si>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</si>
  <si>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</si>
  <si>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</si>
  <si>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</si>
  <si>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</si>
  <si>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</si>
  <si>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</si>
  <si>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</si>
  <si>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</si>
  <si>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</si>
  <si>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</si>
  <si>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</si>
  <si>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</si>
  <si>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</si>
  <si>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</si>
  <si>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</si>
  <si>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</si>
  <si>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</si>
  <si>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</si>
  <si>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</si>
  <si>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</si>
  <si>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</si>
  <si>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</si>
  <si>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</si>
  <si>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</si>
  <si>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</si>
  <si>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</si>
  <si>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</si>
  <si>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</si>
  <si>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</si>
  <si>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</si>
  <si>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</si>
  <si>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</si>
  <si>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</si>
  <si>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</si>
  <si>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</si>
  <si>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</si>
  <si>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</si>
  <si>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</si>
  <si>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</si>
  <si>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</si>
  <si>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</si>
  <si>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</si>
  <si>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</si>
  <si>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</si>
  <si>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</si>
  <si>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</si>
  <si>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</si>
  <si>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</si>
  <si>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</si>
  <si>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</si>
  <si>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</si>
  <si>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</si>
  <si>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</si>
  <si>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</si>
  <si>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</si>
  <si>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</si>
  <si>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</si>
  <si>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</si>
  <si>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</si>
  <si>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</si>
  <si>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</si>
  <si>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</si>
  <si>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</si>
  <si>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</si>
  <si>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</si>
  <si>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</si>
  <si>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</si>
  <si>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</si>
  <si>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</si>
  <si>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</si>
  <si>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</si>
  <si>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</si>
  <si>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</si>
  <si>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</si>
  <si>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</si>
  <si>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</si>
  <si>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</si>
  <si>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</si>
  <si>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</si>
  <si>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</si>
  <si>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</si>
  <si>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</si>
  <si>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</si>
  <si>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</si>
  <si>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</si>
  <si>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</si>
  <si>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</si>
  <si>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</si>
  <si>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</si>
  <si>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</si>
  <si>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</si>
  <si>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</si>
  <si>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</si>
  <si>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</si>
  <si>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</si>
  <si>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</si>
  <si>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</si>
  <si>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</si>
  <si>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</si>
  <si>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</si>
  <si>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</si>
  <si>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</si>
  <si>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</si>
  <si>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</si>
  <si>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</si>
  <si>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</si>
  <si>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</si>
  <si>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</si>
  <si>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</si>
  <si>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</si>
  <si>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</si>
  <si>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</si>
  <si>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</si>
  <si>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</si>
  <si>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</si>
  <si>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</si>
  <si>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</si>
  <si>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</si>
  <si>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</si>
  <si>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</si>
  <si>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</si>
  <si>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</si>
  <si>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</si>
  <si>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</si>
  <si>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</si>
  <si>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</si>
  <si>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</si>
  <si>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</si>
  <si>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</si>
  <si>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</si>
  <si>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</si>
  <si>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</si>
  <si>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</si>
  <si>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</si>
  <si>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</si>
  <si>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</si>
  <si>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</si>
  <si>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</si>
  <si>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</si>
  <si>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</si>
  <si>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</si>
  <si>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</si>
  <si>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</si>
  <si>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</si>
  <si>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</si>
  <si>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</si>
  <si>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</si>
  <si>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</si>
  <si>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</si>
  <si>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</si>
  <si>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</si>
  <si>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</si>
  <si>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</si>
  <si>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</si>
  <si>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</si>
  <si>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</si>
  <si>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</si>
  <si>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</si>
  <si>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</si>
  <si>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</si>
  <si>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</si>
  <si>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</si>
  <si>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</si>
  <si>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</si>
  <si>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</si>
  <si>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</si>
  <si>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</si>
  <si>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</si>
  <si>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</si>
  <si>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</si>
  <si>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</si>
  <si>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</si>
  <si>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</si>
  <si>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</si>
  <si>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</si>
  <si>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</si>
  <si>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</si>
  <si>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</si>
  <si>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</si>
  <si>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</si>
  <si>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</si>
  <si>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</si>
  <si>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</si>
  <si>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</si>
  <si>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</si>
  <si>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</si>
  <si>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</si>
  <si>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</si>
  <si>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</si>
  <si>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</si>
  <si>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</si>
  <si>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</si>
  <si>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</si>
  <si>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</si>
  <si>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</si>
  <si>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</si>
  <si>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</si>
  <si>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</si>
  <si>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</si>
  <si>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</si>
  <si>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</si>
  <si>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</si>
  <si>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</si>
  <si>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</si>
  <si>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</si>
  <si>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</si>
  <si>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</si>
  <si>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</si>
  <si>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</si>
  <si>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</si>
  <si>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</si>
  <si>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</si>
  <si>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</si>
  <si>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</si>
  <si>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</si>
  <si>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</si>
  <si>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</si>
  <si>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</si>
  <si>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</si>
  <si>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</si>
  <si>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</si>
  <si>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</si>
  <si>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</si>
  <si>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</si>
  <si>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</si>
  <si>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</si>
  <si>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</si>
  <si>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</si>
  <si>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</si>
  <si>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</si>
  <si>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</si>
  <si>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</si>
  <si>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</si>
  <si>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</si>
  <si>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</si>
  <si>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</si>
  <si>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</si>
  <si>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</si>
  <si>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</si>
  <si>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</si>
  <si>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</si>
  <si>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</si>
  <si>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</si>
  <si>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</si>
  <si>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</si>
  <si>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</si>
  <si>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</si>
  <si>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</si>
  <si>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</si>
  <si>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</si>
  <si>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</si>
  <si>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</si>
  <si>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</si>
  <si>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</si>
  <si>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</si>
  <si>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</si>
  <si>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</si>
  <si>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</si>
  <si>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</si>
  <si>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</si>
  <si>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</si>
  <si>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</si>
  <si>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</si>
  <si>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</si>
  <si>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</si>
  <si>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</si>
  <si>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</si>
  <si>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</si>
  <si>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</si>
  <si>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</si>
  <si>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</si>
  <si>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</si>
  <si>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</si>
  <si>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</si>
  <si>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</si>
  <si>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</si>
  <si>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</si>
  <si>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</si>
  <si>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</si>
  <si>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</si>
  <si>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</si>
  <si>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</si>
  <si>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</si>
  <si>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</si>
  <si>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</si>
  <si>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</si>
  <si>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</si>
  <si>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</si>
  <si>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</si>
  <si>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</si>
  <si>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</si>
  <si>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</si>
  <si>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</si>
  <si>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</si>
  <si>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</si>
  <si>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</si>
  <si>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</si>
  <si>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</si>
  <si>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</si>
  <si>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</si>
  <si>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</si>
  <si>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</si>
  <si>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</si>
  <si>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</si>
  <si>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</si>
  <si>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</si>
  <si>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</si>
  <si>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</si>
  <si>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</si>
  <si>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</si>
  <si>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</si>
  <si>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</si>
  <si>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</si>
  <si>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</si>
  <si>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</si>
  <si>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</si>
  <si>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</si>
  <si>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</si>
  <si>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</si>
  <si>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</si>
  <si>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</si>
  <si>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</si>
  <si>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</si>
  <si>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</si>
  <si>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</si>
  <si>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</si>
  <si>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</si>
  <si>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</si>
  <si>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</si>
  <si>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</si>
  <si>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</si>
  <si>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</si>
  <si>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</si>
  <si>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</si>
  <si>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</si>
  <si>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</si>
  <si>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</si>
  <si>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</si>
  <si>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</si>
  <si>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</si>
  <si>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</si>
  <si>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</si>
  <si>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</si>
  <si>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</si>
  <si>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</si>
  <si>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</si>
  <si>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</si>
  <si>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</si>
  <si>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</si>
  <si>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</si>
  <si>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</si>
  <si>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</si>
  <si>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</si>
  <si>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</si>
  <si>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</si>
  <si>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</si>
  <si>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</si>
  <si>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</si>
  <si>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</si>
  <si>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</si>
  <si>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</si>
  <si>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</si>
  <si>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</si>
  <si>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</si>
  <si>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</si>
  <si>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</si>
  <si>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</si>
  <si>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</si>
  <si>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</si>
  <si>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</si>
  <si>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</si>
  <si>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</si>
  <si>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</si>
  <si>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</si>
  <si>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</si>
  <si>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</si>
  <si>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</si>
  <si>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</si>
  <si>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</si>
  <si>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</si>
  <si>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</si>
  <si>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</si>
  <si>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</si>
  <si>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</si>
  <si>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</si>
  <si>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</si>
  <si>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</si>
  <si>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</si>
  <si>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</si>
  <si>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</si>
  <si>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</si>
  <si>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</si>
  <si>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</si>
  <si>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</si>
  <si>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</si>
  <si>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</si>
  <si>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</si>
  <si>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</si>
  <si>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</si>
  <si>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</si>
  <si>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</si>
  <si>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</si>
  <si>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</si>
  <si>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</si>
  <si>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</si>
  <si>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</si>
  <si>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</si>
  <si>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</si>
  <si>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</si>
  <si>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</si>
  <si>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</si>
  <si>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</si>
  <si>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</si>
  <si>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</si>
  <si>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</si>
  <si>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</si>
  <si>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</si>
  <si>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</si>
  <si>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</si>
  <si>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</si>
  <si>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</si>
  <si>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</si>
  <si>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</si>
  <si>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</si>
  <si>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</si>
  <si>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</si>
  <si>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</si>
  <si>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</si>
  <si>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</si>
  <si>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</si>
  <si>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</si>
  <si>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</si>
  <si>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</si>
  <si>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</si>
  <si>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</si>
  <si>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</si>
  <si>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</si>
  <si>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</si>
  <si>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</si>
  <si>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</si>
  <si>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</si>
  <si>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</si>
  <si>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</si>
  <si>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</si>
  <si>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</si>
  <si>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</si>
  <si>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</si>
  <si>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</si>
  <si>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</si>
  <si>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</si>
  <si>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</si>
  <si>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</si>
  <si>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</si>
  <si>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</si>
  <si>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</si>
  <si>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</si>
  <si>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</si>
  <si>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</si>
  <si>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</si>
  <si>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</si>
  <si>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</si>
  <si>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</si>
  <si>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</si>
  <si>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</si>
  <si>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</si>
  <si>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</si>
  <si>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</si>
  <si>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</si>
  <si>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</si>
  <si>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</si>
  <si>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</si>
  <si>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</si>
  <si>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</si>
  <si>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</si>
  <si>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</si>
  <si>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</si>
  <si>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</si>
  <si>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</si>
  <si>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</si>
  <si>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</si>
  <si>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</si>
  <si>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</si>
  <si>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</si>
  <si>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</si>
  <si>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</si>
  <si>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</si>
  <si>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</si>
  <si>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</si>
  <si>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</si>
  <si>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</si>
  <si>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</si>
  <si>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</si>
  <si>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</si>
  <si>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</si>
  <si>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</si>
  <si>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</si>
  <si>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</si>
  <si>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</si>
  <si>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</si>
  <si>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</si>
  <si>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</si>
  <si>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</si>
  <si>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</si>
  <si>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</si>
  <si>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</si>
  <si>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</si>
  <si>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</si>
  <si>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</si>
  <si>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</si>
  <si>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</si>
  <si>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</si>
  <si>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</si>
  <si>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</si>
  <si>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</si>
  <si>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</si>
  <si>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</si>
  <si>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</si>
  <si>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</si>
  <si>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</si>
  <si>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</si>
  <si>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</si>
  <si>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</si>
  <si>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</si>
  <si>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</si>
  <si>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</si>
  <si>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</si>
  <si>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</si>
  <si>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</si>
  <si>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</si>
  <si>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</si>
  <si>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</si>
  <si>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</si>
  <si>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</si>
  <si>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</si>
  <si>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</si>
  <si>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</si>
  <si>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</si>
  <si>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</si>
  <si>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</si>
  <si>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</si>
  <si>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</si>
  <si>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</si>
  <si>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</si>
  <si>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</si>
  <si>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</si>
  <si>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</si>
  <si>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</si>
  <si>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</si>
  <si>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</si>
  <si>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</si>
  <si>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</si>
  <si>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</si>
  <si>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</si>
  <si>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</si>
  <si>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</si>
  <si>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</si>
  <si>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</si>
  <si>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</si>
  <si>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</si>
  <si>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</si>
  <si>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</si>
  <si>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</si>
  <si>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</si>
  <si>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</si>
  <si>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</si>
  <si>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</si>
  <si>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</si>
  <si>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</si>
  <si>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</si>
  <si>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</si>
  <si>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</si>
  <si>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</si>
  <si>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</si>
  <si>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</si>
  <si>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</si>
  <si>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</si>
  <si>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</si>
  <si>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</si>
  <si>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</si>
  <si>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</si>
  <si>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</si>
  <si>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</si>
  <si>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</si>
  <si>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</si>
  <si>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</si>
  <si>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</si>
  <si>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</si>
  <si>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</si>
  <si>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</si>
  <si>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</si>
  <si>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</si>
  <si>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</si>
  <si>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</si>
  <si>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</si>
  <si>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</si>
  <si>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</si>
  <si>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</si>
  <si>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</si>
  <si>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</si>
  <si>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</si>
  <si>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</si>
  <si>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</si>
  <si>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</si>
  <si>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</si>
  <si>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</si>
  <si>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</si>
  <si>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</si>
  <si>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</si>
  <si>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</si>
  <si>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</si>
  <si>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</si>
  <si>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</si>
  <si>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</si>
  <si>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</si>
  <si>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</si>
  <si>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</si>
  <si>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</si>
  <si>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</si>
  <si>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</si>
  <si>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</si>
  <si>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</si>
  <si>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</si>
  <si>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</si>
  <si>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</si>
  <si>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</si>
  <si>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</si>
  <si>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</si>
  <si>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</si>
  <si>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</si>
  <si>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</si>
  <si>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</si>
  <si>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</si>
  <si>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</si>
  <si>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</si>
  <si>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</si>
  <si>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</si>
  <si>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</si>
  <si>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</si>
  <si>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</si>
  <si>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</si>
  <si>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</si>
  <si>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</si>
  <si>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</si>
  <si>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</si>
  <si>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</si>
  <si>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</si>
  <si>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</si>
  <si>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</si>
  <si>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</si>
  <si>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</si>
  <si>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</si>
  <si>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</si>
  <si>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</si>
  <si>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</si>
  <si>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</si>
  <si>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</si>
  <si>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</si>
  <si>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</si>
  <si>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</si>
  <si>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</si>
  <si>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</si>
  <si>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</si>
  <si>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</si>
  <si>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</si>
  <si>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</si>
  <si>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</si>
  <si>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</si>
  <si>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</si>
  <si>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</si>
  <si>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</si>
  <si>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</si>
  <si>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</si>
  <si>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</si>
  <si>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</si>
  <si>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</si>
  <si>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</si>
  <si>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</si>
  <si>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</si>
  <si>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</si>
  <si>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</si>
  <si>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</si>
  <si>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</si>
  <si>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</si>
  <si>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</si>
  <si>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</si>
  <si>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</si>
  <si>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</si>
  <si>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</si>
  <si>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</si>
  <si>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</si>
  <si>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</si>
  <si>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</si>
  <si>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</si>
  <si>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</si>
  <si>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</si>
  <si>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</si>
  <si>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</si>
  <si>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</si>
  <si>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</si>
  <si>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</si>
  <si>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</si>
  <si>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</si>
  <si>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</si>
  <si>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</si>
  <si>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</si>
  <si>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</si>
  <si>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</si>
  <si>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</si>
  <si>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</si>
  <si>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</si>
  <si>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</si>
  <si>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</si>
  <si>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</si>
  <si>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</si>
  <si>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</si>
  <si>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</si>
  <si>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</si>
  <si>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</si>
  <si>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</si>
  <si>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</si>
  <si>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</si>
  <si>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</si>
  <si>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</si>
  <si>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</si>
  <si>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</si>
  <si>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</si>
  <si>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</si>
  <si>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</si>
  <si>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</si>
  <si>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</si>
  <si>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</si>
  <si>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</si>
  <si>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</si>
  <si>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</si>
  <si>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</si>
  <si>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</si>
  <si>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</si>
  <si>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</si>
  <si>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</si>
  <si>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</si>
  <si>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</si>
  <si>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</si>
  <si>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</si>
  <si>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</si>
  <si>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</si>
  <si>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</si>
  <si>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</si>
  <si>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</si>
  <si>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</si>
  <si>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</si>
  <si>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</si>
  <si>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</si>
  <si>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</si>
  <si>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</si>
  <si>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</si>
  <si>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</si>
  <si>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</si>
  <si>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</si>
  <si>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</si>
  <si>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</si>
  <si>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</si>
  <si>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</si>
  <si>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</si>
  <si>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</si>
  <si>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</si>
  <si>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</si>
  <si>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</si>
  <si>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</si>
  <si>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</si>
  <si>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</si>
  <si>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</si>
  <si>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</si>
  <si>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</si>
  <si>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</si>
  <si>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</si>
  <si>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</si>
  <si>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</si>
  <si>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</si>
  <si>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</si>
  <si>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</si>
  <si>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</si>
  <si>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</si>
  <si>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</si>
  <si>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</si>
  <si>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</si>
  <si>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</si>
  <si>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</si>
  <si>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</si>
  <si>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</si>
  <si>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</si>
  <si>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</si>
  <si>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</si>
  <si>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</si>
  <si>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</si>
  <si>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</si>
  <si>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</si>
  <si>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</si>
  <si>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</si>
  <si>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</si>
  <si>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</si>
  <si>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</si>
  <si>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</si>
  <si>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</si>
  <si>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</si>
  <si>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</si>
  <si>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</si>
  <si>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</si>
  <si>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</si>
  <si>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</si>
  <si>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</si>
  <si>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</si>
  <si>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</si>
  <si>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</si>
  <si>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</si>
  <si>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</si>
  <si>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</si>
  <si>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</si>
  <si>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</si>
  <si>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</si>
  <si>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</si>
  <si>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</si>
  <si>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</si>
  <si>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</si>
  <si>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</si>
  <si>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</si>
  <si>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</si>
  <si>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</si>
  <si>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</si>
  <si>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</si>
  <si>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</si>
  <si>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</si>
  <si>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</si>
  <si>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</si>
  <si>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</si>
  <si>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</si>
  <si>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</si>
  <si>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</si>
  <si>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</si>
  <si>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</si>
  <si>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</si>
  <si>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</si>
  <si>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</si>
  <si>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</si>
  <si>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</si>
  <si>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</si>
  <si>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</si>
  <si>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</si>
  <si>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</si>
  <si>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</si>
  <si>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</si>
  <si>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</si>
  <si>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</si>
  <si>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</si>
  <si>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</si>
  <si>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</si>
  <si>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</si>
  <si>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</si>
  <si>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</si>
  <si>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</si>
  <si>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</si>
  <si>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</si>
  <si>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</si>
  <si>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</si>
  <si>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</si>
  <si>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</si>
  <si>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</si>
  <si>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</si>
  <si>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</si>
  <si>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</si>
  <si>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</si>
  <si>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</si>
  <si>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</si>
  <si>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</si>
  <si>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</si>
  <si>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</si>
  <si>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</si>
  <si>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</si>
  <si>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</si>
  <si>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</si>
  <si>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</si>
  <si>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</si>
  <si>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</si>
  <si>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</si>
  <si>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</si>
  <si>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</si>
  <si>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</si>
  <si>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</si>
  <si>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</si>
  <si>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</si>
  <si>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</si>
  <si>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</si>
  <si>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</si>
  <si>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</si>
  <si>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</si>
  <si>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</si>
  <si>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</si>
  <si>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</si>
  <si>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</si>
  <si>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</si>
  <si>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</si>
  <si>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</si>
  <si>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</si>
  <si>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</si>
  <si>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</si>
  <si>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</si>
  <si>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</si>
  <si>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</si>
  <si>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</si>
  <si>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</si>
  <si>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</si>
  <si>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</si>
  <si>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</si>
  <si>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</si>
  <si>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</si>
  <si>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</si>
  <si>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</si>
  <si>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</si>
  <si>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</si>
  <si>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</si>
  <si>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</si>
  <si>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</si>
  <si>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</si>
  <si>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</si>
  <si>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</si>
  <si>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</si>
  <si>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</si>
  <si>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</si>
  <si>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</si>
  <si>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</si>
  <si>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</si>
  <si>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</si>
  <si>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</si>
  <si>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</si>
  <si>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</si>
  <si>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</si>
  <si>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</si>
  <si>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</si>
  <si>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</si>
  <si>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</si>
  <si>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</si>
  <si>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</si>
  <si>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</si>
  <si>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</si>
  <si>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</si>
  <si>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</si>
  <si>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</si>
  <si>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</si>
  <si>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</si>
  <si>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</si>
  <si>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</si>
  <si>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</si>
  <si>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</si>
  <si>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</si>
  <si>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</si>
  <si>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</si>
  <si>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</si>
  <si>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</si>
  <si>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</si>
  <si>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</si>
  <si>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</si>
  <si>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</si>
  <si>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</si>
  <si>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</si>
  <si>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</si>
  <si>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</si>
  <si>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</si>
  <si>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</si>
  <si>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</si>
  <si>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</si>
  <si>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</si>
  <si>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</si>
  <si>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</si>
  <si>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</si>
  <si>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</si>
  <si>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</si>
  <si>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</si>
  <si>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</si>
  <si>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</si>
  <si>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</si>
  <si>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</si>
  <si>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</si>
  <si>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</si>
  <si>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</si>
  <si>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</si>
  <si>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</si>
  <si>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</si>
  <si>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</si>
  <si>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</si>
  <si>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</si>
  <si>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</si>
  <si>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</si>
  <si>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</si>
  <si>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</si>
  <si>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</si>
  <si>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</si>
  <si>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</si>
  <si>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</si>
  <si>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</si>
  <si>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</si>
  <si>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</si>
  <si>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</si>
  <si>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</si>
  <si>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</si>
  <si>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</si>
  <si>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</si>
  <si>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</si>
  <si>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</si>
  <si>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</si>
  <si>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</si>
  <si>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</si>
  <si>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</si>
  <si>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</si>
  <si>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</si>
  <si>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</si>
  <si>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</si>
  <si>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</si>
  <si>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</si>
  <si>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</si>
  <si>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</si>
  <si>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</si>
  <si>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</si>
  <si>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</si>
  <si>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</si>
  <si>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</si>
  <si>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</si>
  <si>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</si>
  <si>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</si>
  <si>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</si>
  <si>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</si>
  <si>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</si>
  <si>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</si>
  <si>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</si>
  <si>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</si>
  <si>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</si>
  <si>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</si>
  <si>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</si>
  <si>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</si>
  <si>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</si>
  <si>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</si>
  <si>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</si>
  <si>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</si>
  <si>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</si>
  <si>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</si>
  <si>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</si>
  <si>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</si>
  <si>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</si>
  <si>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</si>
  <si>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</si>
  <si>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</si>
  <si>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</si>
  <si>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</si>
  <si>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</si>
  <si>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</si>
  <si>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</si>
  <si>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</si>
  <si>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</si>
  <si>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</si>
  <si>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</si>
  <si>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</si>
  <si>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</si>
  <si>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</si>
  <si>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</si>
  <si>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</si>
  <si>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</si>
  <si>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</si>
  <si>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</si>
  <si>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</si>
  <si>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</si>
  <si>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</si>
  <si>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</si>
  <si>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</si>
  <si>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</si>
  <si>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</si>
  <si>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</si>
  <si>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</si>
  <si>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</si>
  <si>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</si>
  <si>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</si>
  <si>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</si>
  <si>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</si>
  <si>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</si>
  <si>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</si>
  <si>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</si>
  <si>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</si>
  <si>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</si>
  <si>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</si>
  <si>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</si>
  <si>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</si>
  <si>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</si>
  <si>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</si>
  <si>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</si>
  <si>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</si>
  <si>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</si>
  <si>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</si>
  <si>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</si>
  <si>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</si>
  <si>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</si>
  <si>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</si>
  <si>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</si>
  <si>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</si>
  <si>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</si>
  <si>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</si>
  <si>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</si>
  <si>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</si>
  <si>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</si>
  <si>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</si>
  <si>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</si>
  <si>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</si>
  <si>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</si>
  <si>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</si>
  <si>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</si>
  <si>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</si>
  <si>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</si>
  <si>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</si>
  <si>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</si>
  <si>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</si>
  <si>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</si>
  <si>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</si>
  <si>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</si>
  <si>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</si>
  <si>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</si>
  <si>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</si>
  <si>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</si>
  <si>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</si>
  <si>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</si>
  <si>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</si>
  <si>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</si>
  <si>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</si>
  <si>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</si>
  <si>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</si>
  <si>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</si>
  <si>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</si>
  <si>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</si>
  <si>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</si>
  <si>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</si>
  <si>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</si>
  <si>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</si>
  <si>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</si>
  <si>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</si>
  <si>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</si>
  <si>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</si>
  <si>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</si>
  <si>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</si>
  <si>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</si>
  <si>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</si>
  <si>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</si>
  <si>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</si>
  <si>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</si>
  <si>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</si>
  <si>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</si>
  <si>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</si>
  <si>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</si>
  <si>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</si>
  <si>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</si>
  <si>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</si>
  <si>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</si>
  <si>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</si>
  <si>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</si>
  <si>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</si>
  <si>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</si>
  <si>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</si>
  <si>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</si>
  <si>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</si>
  <si>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</si>
  <si>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</si>
  <si>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</si>
  <si>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</si>
  <si>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</si>
  <si>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</si>
  <si>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</si>
  <si>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</si>
  <si>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</si>
  <si>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</si>
  <si>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</si>
  <si>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</si>
  <si>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</si>
  <si>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</si>
  <si>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</si>
  <si>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</si>
  <si>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</si>
  <si>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</si>
  <si>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</si>
  <si>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</si>
  <si>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</si>
  <si>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</si>
  <si>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</si>
  <si>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</si>
  <si>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</si>
  <si>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</si>
  <si>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</si>
  <si>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</si>
  <si>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</si>
  <si>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</si>
  <si>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</si>
  <si>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</si>
  <si>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</si>
  <si>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</si>
  <si>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</si>
  <si>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</si>
  <si>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</si>
  <si>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</si>
  <si>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</si>
  <si>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</si>
  <si>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</si>
  <si>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</si>
  <si>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</si>
  <si>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</si>
  <si>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</si>
  <si>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</si>
  <si>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</si>
  <si>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</si>
  <si>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</si>
  <si>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</si>
  <si>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</si>
  <si>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</si>
  <si>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</si>
  <si>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</si>
  <si>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</si>
  <si>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</si>
  <si>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</si>
  <si>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</si>
  <si>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</si>
  <si>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</si>
  <si>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</si>
  <si>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</si>
  <si>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</si>
  <si>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</si>
  <si>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</si>
  <si>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</si>
  <si>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</si>
  <si>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</si>
  <si>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</si>
  <si>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</si>
  <si>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</si>
  <si>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</si>
  <si>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</si>
  <si>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</si>
  <si>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</si>
  <si>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</si>
  <si>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</si>
  <si>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</si>
  <si>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</si>
  <si>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</si>
  <si>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</si>
  <si>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</si>
  <si>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</si>
  <si>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</si>
  <si>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</si>
  <si>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</si>
  <si>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</si>
  <si>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</si>
  <si>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</si>
  <si>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</si>
  <si>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</si>
  <si>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</si>
  <si>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</si>
  <si>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</si>
  <si>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</si>
  <si>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</si>
  <si>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</si>
  <si>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</si>
  <si>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</si>
  <si>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</si>
  <si>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</si>
  <si>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</si>
  <si>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</si>
  <si>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</si>
  <si>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</si>
  <si>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</si>
  <si>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</si>
  <si>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</si>
  <si>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</si>
  <si>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</si>
  <si>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</si>
  <si>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</si>
  <si>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</si>
  <si>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</si>
  <si>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</si>
  <si>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</si>
  <si>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</si>
  <si>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</si>
  <si>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</si>
  <si>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</si>
  <si>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</si>
  <si>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</si>
  <si>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</si>
  <si>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</si>
  <si>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</si>
  <si>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</si>
  <si>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</si>
  <si>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</si>
  <si>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</si>
  <si>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</si>
  <si>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</si>
  <si>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</si>
  <si>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</si>
  <si>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</si>
  <si>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</si>
  <si>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</si>
  <si>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</si>
  <si>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</si>
  <si>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</si>
  <si>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</si>
  <si>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</si>
  <si>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</si>
  <si>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</si>
  <si>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</si>
  <si>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</si>
  <si>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</si>
  <si>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</si>
  <si>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</si>
  <si>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</si>
  <si>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</si>
  <si>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</si>
  <si>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</si>
  <si>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</si>
  <si>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</si>
  <si>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</si>
  <si>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</si>
  <si>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</si>
  <si>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</si>
  <si>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</si>
  <si>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</si>
  <si>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</si>
  <si>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</si>
  <si>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</si>
  <si>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</si>
  <si>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</si>
  <si>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</si>
  <si>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</si>
  <si>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</si>
  <si>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</si>
  <si>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</si>
  <si>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</si>
  <si>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</si>
  <si>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</si>
  <si>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</si>
  <si>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</si>
  <si>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</si>
  <si>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</si>
  <si>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</si>
  <si>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</si>
  <si>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</si>
  <si>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</si>
  <si>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</si>
  <si>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</si>
  <si>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</si>
  <si>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</si>
  <si>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</si>
  <si>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</si>
  <si>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</si>
  <si>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</si>
  <si>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</si>
  <si>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</si>
  <si>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</si>
  <si>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</si>
  <si>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</si>
  <si>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</si>
  <si>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</si>
  <si>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</si>
  <si>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</si>
  <si>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</si>
  <si>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</si>
  <si>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</si>
  <si>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</si>
  <si>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</si>
  <si>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</si>
  <si>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</si>
  <si>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</si>
  <si>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</si>
  <si>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</si>
  <si>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</si>
  <si>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</si>
  <si>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</si>
  <si>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</si>
  <si>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</si>
  <si>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</si>
  <si>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</si>
  <si>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</si>
  <si>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</si>
  <si>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</si>
  <si>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</si>
  <si>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</si>
  <si>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</si>
  <si>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</si>
  <si>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</si>
  <si>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</si>
  <si>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</si>
  <si>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</si>
  <si>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</si>
  <si>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</si>
  <si>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</si>
  <si>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</si>
  <si>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</si>
  <si>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</si>
  <si>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</si>
  <si>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</si>
  <si>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</si>
  <si>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</si>
  <si>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</si>
  <si>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</si>
  <si>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</si>
  <si>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</si>
  <si>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</si>
  <si>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</si>
  <si>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</si>
  <si>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</si>
  <si>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</si>
  <si>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</si>
  <si>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</si>
  <si>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</si>
  <si>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</si>
  <si>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</si>
  <si>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</si>
  <si>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</si>
  <si>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</si>
  <si>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</si>
  <si>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</si>
  <si>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</si>
  <si>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</si>
  <si>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</si>
  <si>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</si>
  <si>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</si>
  <si>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</si>
  <si>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</si>
  <si>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</si>
  <si>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</si>
  <si>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</si>
  <si>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</si>
  <si>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</si>
  <si>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</si>
  <si>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</si>
  <si>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</si>
  <si>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</si>
  <si>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</si>
  <si>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</si>
  <si>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</si>
  <si>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</si>
  <si>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</si>
  <si>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</si>
  <si>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</si>
  <si>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</si>
  <si>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</si>
  <si>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</si>
  <si>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</si>
  <si>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</si>
  <si>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</si>
  <si>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</si>
  <si>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</si>
  <si>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</si>
  <si>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</si>
  <si>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</si>
  <si>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</si>
  <si>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</si>
  <si>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</si>
  <si>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</si>
  <si>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</si>
  <si>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</si>
  <si>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</si>
  <si>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</si>
  <si>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</si>
  <si>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</si>
  <si>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</si>
  <si>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</si>
  <si>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</si>
  <si>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</si>
  <si>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</si>
  <si>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</si>
  <si>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</si>
  <si>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</si>
  <si>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</si>
  <si>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</si>
  <si>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</si>
  <si>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</si>
  <si>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</si>
  <si>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</si>
  <si>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</si>
  <si>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</si>
  <si>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</si>
  <si>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</si>
  <si>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</si>
  <si>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</si>
  <si>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</si>
  <si>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</si>
  <si>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</si>
  <si>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</si>
  <si>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</si>
  <si>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</si>
  <si>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</si>
  <si>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</si>
  <si>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</si>
  <si>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</si>
  <si>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</si>
  <si>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</si>
  <si>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</si>
  <si>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</si>
  <si>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</si>
  <si>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</si>
  <si>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</si>
  <si>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</si>
  <si>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</si>
  <si>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</si>
  <si>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</si>
  <si>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</si>
  <si>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</si>
  <si>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</si>
  <si>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</si>
  <si>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</si>
  <si>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</si>
  <si>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</si>
  <si>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</si>
  <si>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</si>
  <si>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</si>
  <si>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</si>
  <si>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</si>
  <si>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</si>
  <si>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</si>
  <si>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</si>
  <si>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</si>
  <si>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</si>
  <si>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</si>
  <si>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</si>
  <si>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</si>
  <si>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</si>
  <si>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</si>
  <si>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</si>
  <si>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</si>
  <si>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</si>
  <si>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</si>
  <si>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</si>
  <si>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</si>
  <si>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</si>
  <si>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</si>
  <si>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</si>
  <si>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</si>
  <si>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</si>
  <si>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</si>
  <si>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</si>
  <si>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</si>
  <si>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</si>
  <si>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</si>
  <si>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</si>
  <si>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</si>
  <si>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</si>
  <si>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</si>
  <si>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</si>
  <si>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</si>
  <si>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</si>
  <si>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</si>
  <si>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</si>
  <si>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</si>
  <si>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</si>
  <si>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</si>
  <si>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</si>
  <si>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</si>
  <si>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</si>
  <si>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</si>
  <si>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</si>
  <si>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</si>
  <si>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</si>
  <si>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</si>
  <si>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</si>
  <si>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</si>
  <si>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</si>
  <si>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</si>
  <si>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</si>
  <si>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</si>
  <si>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</si>
  <si>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</si>
  <si>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</si>
  <si>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</si>
  <si>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</si>
  <si>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</si>
  <si>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</si>
  <si>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</si>
  <si>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</si>
  <si>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</si>
  <si>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</si>
  <si>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</si>
  <si>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</si>
  <si>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</si>
  <si>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</si>
  <si>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</si>
  <si>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</si>
  <si>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</si>
  <si>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</si>
  <si>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</si>
  <si>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</si>
  <si>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</si>
  <si>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</si>
  <si>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</si>
  <si>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</si>
  <si>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</si>
  <si>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</si>
  <si>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</si>
  <si>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</si>
  <si>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</si>
  <si>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</si>
  <si>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</si>
  <si>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</si>
  <si>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</si>
  <si>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</si>
  <si>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</si>
  <si>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</si>
  <si>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</si>
  <si>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</si>
  <si>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</si>
  <si>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</si>
  <si>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</si>
  <si>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</si>
  <si>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</si>
  <si>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</si>
  <si>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</si>
  <si>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</si>
  <si>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</si>
  <si>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</si>
  <si>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</si>
  <si>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</si>
  <si>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</si>
  <si>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</si>
  <si>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</si>
  <si>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</si>
  <si>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</si>
  <si>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</si>
  <si>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</si>
  <si>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</si>
  <si>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</si>
  <si>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</si>
  <si>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</si>
  <si>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</si>
  <si>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</si>
  <si>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</si>
  <si>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</si>
  <si>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</si>
  <si>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</si>
  <si>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</si>
  <si>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</si>
  <si>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</si>
  <si>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</si>
  <si>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</si>
  <si>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</si>
  <si>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</si>
  <si>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</si>
  <si>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</si>
  <si>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</si>
  <si>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</si>
  <si>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</si>
  <si>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</si>
  <si>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</si>
  <si>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</si>
  <si>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</si>
  <si>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</si>
  <si>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</si>
  <si>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</si>
  <si>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</si>
  <si>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</si>
  <si>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</si>
  <si>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</si>
  <si>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</si>
  <si>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</si>
  <si>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</si>
  <si>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</si>
  <si>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</si>
  <si>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</si>
  <si>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</si>
  <si>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</si>
  <si>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</si>
  <si>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</si>
  <si>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</si>
  <si>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</si>
  <si>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</si>
  <si>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</si>
  <si>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</si>
  <si>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</si>
  <si>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</si>
  <si>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</si>
  <si>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</si>
  <si>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</si>
  <si>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</si>
  <si>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</si>
  <si>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</si>
  <si>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</si>
  <si>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</si>
  <si>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</si>
  <si>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</si>
  <si>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</si>
  <si>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</si>
  <si>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</si>
  <si>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</si>
  <si>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</si>
  <si>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</si>
  <si>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</si>
  <si>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</si>
  <si>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</si>
  <si>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</si>
  <si>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</si>
  <si>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</si>
  <si>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</si>
  <si>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</si>
  <si>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</si>
  <si>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</si>
  <si>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</si>
  <si>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</si>
  <si>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</si>
  <si>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</si>
  <si>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</si>
  <si>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</si>
  <si>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</si>
  <si>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</si>
  <si>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</si>
  <si>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</si>
  <si>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</si>
  <si>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</si>
  <si>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</si>
  <si>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</si>
  <si>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</si>
  <si>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</si>
  <si>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</si>
  <si>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</si>
  <si>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</si>
  <si>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</si>
  <si>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</si>
  <si>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</si>
  <si>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</si>
  <si>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</si>
  <si>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</si>
  <si>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</si>
  <si>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</si>
  <si>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</si>
  <si>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</si>
  <si>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</si>
  <si>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</si>
  <si>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</si>
  <si>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</si>
  <si>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</si>
  <si>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</si>
  <si>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</si>
  <si>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</si>
  <si>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</si>
  <si>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</si>
  <si>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</si>
  <si>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</si>
  <si>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</si>
  <si>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</si>
  <si>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</si>
  <si>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</si>
  <si>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</si>
  <si>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</si>
  <si>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</si>
  <si>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</si>
  <si>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</si>
  <si>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</si>
  <si>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</si>
  <si>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</si>
  <si>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</si>
  <si>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</si>
  <si>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</si>
  <si>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</si>
  <si>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</si>
  <si>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</si>
  <si>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</si>
  <si>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</si>
  <si>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</si>
  <si>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</si>
  <si>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</si>
  <si>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</si>
  <si>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</si>
  <si>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</si>
  <si>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</si>
  <si>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</si>
  <si>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</si>
  <si>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</si>
  <si>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</si>
  <si>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</si>
  <si>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</si>
  <si>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</si>
  <si>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</si>
  <si>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</si>
  <si>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</si>
  <si>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</si>
  <si>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</si>
  <si>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</si>
  <si>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</si>
  <si>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</si>
  <si>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</si>
  <si>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</si>
  <si>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</si>
  <si>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</si>
  <si>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</si>
  <si>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</si>
  <si>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</si>
  <si>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</si>
  <si>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</si>
  <si>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</si>
  <si>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</si>
  <si>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</si>
  <si>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</si>
  <si>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</si>
  <si>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</si>
  <si>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</si>
  <si>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</si>
  <si>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</si>
  <si>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</si>
  <si>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</si>
  <si>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</si>
  <si>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</si>
  <si>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</si>
  <si>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</si>
  <si>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</si>
  <si>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</si>
  <si>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</si>
  <si>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</si>
  <si>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</si>
  <si>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</si>
  <si>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</si>
  <si>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</si>
  <si>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</si>
  <si>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</si>
  <si>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</si>
  <si>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</si>
  <si>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</si>
  <si>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</si>
  <si>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</si>
  <si>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</si>
  <si>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</si>
  <si>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</si>
  <si>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</si>
  <si>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</si>
  <si>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</si>
  <si>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</si>
  <si>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</si>
  <si>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</si>
  <si>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</si>
  <si>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</si>
  <si>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</si>
  <si>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</si>
  <si>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</si>
  <si>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</si>
  <si>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</si>
  <si>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</si>
  <si>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</si>
  <si>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</si>
  <si>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</si>
  <si>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</si>
  <si>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</si>
  <si>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</si>
  <si>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</si>
  <si>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</si>
  <si>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</si>
  <si>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</si>
  <si>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</si>
  <si>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</si>
  <si>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</si>
  <si>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</si>
  <si>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</si>
  <si>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</si>
  <si>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</si>
  <si>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</si>
  <si>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</si>
  <si>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</si>
  <si>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</si>
  <si>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</si>
  <si>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</si>
  <si>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</si>
  <si>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</si>
  <si>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</si>
  <si>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</si>
  <si>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</si>
  <si>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</si>
  <si>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</si>
  <si>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</si>
  <si>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</si>
  <si>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</si>
  <si>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</si>
  <si>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</si>
  <si>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</si>
  <si>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</si>
  <si>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</si>
  <si>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</si>
  <si>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</si>
  <si>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</si>
  <si>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</si>
  <si>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</si>
  <si>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</si>
  <si>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</si>
  <si>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</si>
  <si>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</si>
  <si>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</si>
  <si>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</si>
  <si>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</si>
  <si>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</si>
  <si>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</si>
  <si>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</si>
  <si>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</si>
  <si>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</si>
  <si>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</si>
  <si>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</si>
  <si>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</si>
  <si>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</si>
  <si>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</si>
  <si>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</si>
  <si>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</si>
  <si>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</si>
  <si>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</si>
  <si>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</si>
  <si>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</si>
  <si>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</si>
  <si>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</si>
  <si>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</si>
  <si>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</si>
  <si>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</si>
  <si>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</si>
  <si>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</si>
  <si>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</si>
  <si>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</si>
  <si>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</si>
  <si>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</si>
  <si>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</si>
  <si>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</si>
  <si>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</si>
  <si>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</si>
  <si>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</si>
  <si>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</si>
  <si>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</si>
  <si>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</si>
  <si>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</si>
  <si>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</si>
  <si>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</si>
  <si>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</si>
  <si>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</si>
  <si>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</si>
  <si>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</si>
  <si>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</si>
  <si>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</si>
  <si>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</si>
  <si>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</si>
  <si>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</si>
  <si>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</si>
  <si>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</si>
  <si>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</si>
  <si>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</si>
  <si>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</si>
  <si>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</si>
  <si>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</si>
  <si>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</si>
  <si>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</si>
  <si>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</si>
  <si>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</si>
  <si>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</si>
  <si>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</si>
  <si>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</si>
  <si>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</si>
  <si>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</si>
  <si>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</si>
  <si>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</si>
  <si>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</si>
  <si>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</si>
  <si>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</si>
  <si>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</si>
  <si>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</si>
  <si>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</si>
  <si>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</si>
  <si>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</si>
  <si>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</si>
  <si>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</si>
  <si>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</si>
  <si>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</si>
  <si>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</si>
  <si>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</si>
  <si>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</si>
  <si>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</si>
  <si>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</si>
  <si>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</si>
  <si>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</si>
  <si>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</si>
  <si>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</si>
  <si>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</si>
  <si>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</si>
  <si>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</si>
  <si>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</si>
  <si>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</si>
  <si>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</si>
  <si>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</si>
  <si>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</si>
  <si>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</si>
  <si>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</si>
  <si>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</si>
  <si>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</si>
  <si>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</si>
  <si>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</si>
  <si>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</si>
  <si>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</si>
  <si>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</si>
  <si>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</si>
  <si>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</si>
  <si>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</si>
  <si>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</si>
  <si>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</si>
  <si>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</si>
  <si>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</si>
  <si>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</si>
  <si>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</si>
  <si>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</si>
  <si>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</si>
  <si>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</si>
  <si>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</si>
  <si>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</si>
  <si>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</si>
  <si>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</si>
  <si>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</si>
  <si>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</si>
  <si>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</si>
  <si>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</si>
  <si>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</si>
  <si>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</si>
  <si>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</si>
  <si>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</si>
  <si>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</si>
  <si>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</si>
  <si>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</si>
  <si>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</si>
  <si>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</si>
  <si>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</si>
  <si>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</si>
  <si>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</si>
  <si>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</si>
  <si>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</si>
  <si>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</si>
  <si>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</si>
  <si>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</si>
  <si>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</si>
  <si>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</si>
  <si>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</si>
  <si>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</si>
  <si>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</si>
  <si>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</si>
  <si>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</si>
  <si>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</si>
  <si>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</si>
  <si>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</si>
  <si>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</si>
  <si>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</si>
  <si>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</si>
  <si>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</si>
  <si>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</si>
  <si>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</si>
  <si>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</si>
  <si>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</si>
  <si>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</si>
  <si>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</si>
  <si>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</si>
  <si>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</si>
  <si>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</si>
  <si>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</si>
  <si>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</si>
  <si>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</si>
  <si>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</si>
  <si>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</si>
  <si>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</si>
  <si>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</si>
  <si>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</si>
  <si>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</si>
  <si>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</si>
  <si>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</si>
  <si>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</si>
  <si>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</si>
  <si>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</si>
  <si>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</si>
  <si>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</si>
  <si>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</si>
  <si>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</si>
  <si>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</si>
  <si>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</si>
  <si>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</si>
  <si>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</si>
  <si>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</si>
  <si>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</si>
  <si>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</si>
  <si>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</si>
  <si>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</si>
  <si>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</si>
  <si>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</si>
  <si>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</si>
  <si>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</si>
  <si>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</si>
  <si>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</si>
  <si>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</si>
  <si>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</si>
  <si>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</si>
  <si>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</si>
  <si>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</si>
  <si>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</si>
  <si>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</si>
  <si>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</si>
  <si>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</si>
  <si>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</si>
  <si>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</si>
  <si>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</si>
  <si>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</si>
  <si>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</si>
  <si>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</si>
  <si>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</si>
  <si>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</si>
  <si>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</si>
  <si>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</si>
  <si>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</si>
  <si>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</si>
  <si>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</si>
  <si>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</si>
  <si>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</si>
  <si>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</si>
  <si>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</si>
  <si>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</si>
  <si>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</si>
  <si>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</si>
  <si>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</si>
  <si>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</si>
  <si>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</si>
  <si>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</si>
  <si>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</si>
  <si>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</si>
  <si>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</si>
  <si>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</si>
  <si>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</si>
  <si>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</si>
  <si>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</si>
  <si>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</si>
  <si>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</si>
  <si>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</si>
  <si>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</si>
  <si>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</si>
  <si>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</si>
  <si>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</si>
  <si>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</si>
  <si>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</si>
  <si>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</si>
  <si>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</si>
  <si>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</si>
  <si>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</si>
  <si>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</si>
  <si>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</si>
  <si>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</si>
  <si>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</si>
  <si>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</si>
  <si>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</si>
  <si>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</si>
  <si>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</si>
  <si>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</si>
  <si>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</si>
  <si>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</si>
  <si>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</si>
  <si>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</si>
  <si>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</si>
  <si>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</si>
  <si>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</si>
  <si>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</si>
  <si>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</si>
  <si>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</si>
  <si>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</si>
  <si>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</si>
  <si>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</si>
  <si>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</si>
  <si>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</si>
  <si>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</si>
  <si>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</si>
  <si>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</si>
  <si>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</si>
  <si>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</si>
  <si>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</si>
  <si>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</si>
  <si>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</si>
  <si>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</si>
  <si>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</si>
  <si>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</si>
  <si>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</si>
  <si>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</si>
  <si>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</si>
  <si>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</si>
  <si>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</si>
  <si>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</si>
  <si>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</si>
  <si>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</si>
  <si>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</si>
  <si>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</si>
  <si>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</si>
  <si>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</si>
  <si>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</si>
  <si>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</si>
  <si>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</si>
  <si>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</si>
  <si>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</si>
  <si>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</si>
  <si>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</si>
  <si>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</si>
  <si>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</si>
  <si>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</si>
  <si>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</si>
  <si>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</si>
  <si>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</si>
  <si>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</si>
  <si>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</si>
  <si>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</si>
  <si>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</si>
  <si>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</si>
  <si>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</si>
  <si>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</si>
  <si>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</si>
  <si>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</si>
  <si>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</si>
  <si>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</si>
  <si>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</si>
  <si>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</si>
  <si>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</si>
  <si>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</si>
  <si>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</si>
  <si>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</si>
  <si>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</si>
  <si>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</si>
  <si>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</si>
  <si>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</si>
  <si>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</si>
  <si>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</si>
  <si>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</si>
  <si>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</si>
  <si>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</si>
  <si>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</si>
  <si>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</si>
  <si>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</si>
  <si>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</si>
  <si>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</si>
  <si>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</si>
  <si>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</si>
  <si>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</si>
  <si>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</si>
  <si>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</si>
  <si>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</si>
  <si>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</si>
  <si>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</si>
  <si>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</si>
  <si>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</si>
  <si>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</si>
  <si>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</si>
  <si>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</si>
  <si>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</si>
  <si>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</si>
  <si>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</si>
  <si>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</si>
  <si>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</si>
  <si>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</si>
  <si>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</si>
  <si>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</si>
  <si>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</si>
  <si>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</si>
  <si>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</si>
  <si>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</si>
  <si>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</si>
  <si>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</si>
  <si>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</si>
  <si>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</si>
  <si>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</si>
  <si>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</si>
  <si>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</si>
  <si>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</si>
  <si>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</si>
  <si>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</si>
  <si>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</si>
  <si>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</si>
  <si>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</si>
  <si>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</si>
  <si>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</si>
  <si>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</si>
  <si>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</si>
  <si>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</si>
  <si>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</si>
  <si>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</si>
  <si>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</si>
  <si>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</si>
  <si>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</si>
  <si>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</si>
  <si>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</si>
  <si>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</si>
  <si>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</si>
  <si>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</si>
  <si>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</si>
  <si>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</si>
  <si>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</si>
  <si>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</si>
  <si>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</si>
  <si>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</si>
  <si>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</si>
  <si>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</si>
  <si>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</si>
  <si>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</si>
  <si>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</si>
  <si>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</si>
  <si>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</si>
  <si>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</si>
  <si>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</si>
  <si>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</si>
  <si>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</si>
  <si>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</si>
  <si>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</si>
  <si>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</si>
  <si>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</si>
  <si>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</si>
  <si>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</si>
  <si>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</si>
  <si>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</si>
  <si>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</si>
  <si>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</si>
  <si>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</si>
  <si>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</si>
  <si>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</si>
  <si>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</si>
  <si>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</si>
  <si>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</si>
  <si>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</si>
  <si>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</si>
  <si>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</si>
  <si>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</si>
  <si>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</si>
  <si>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</si>
  <si>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</si>
  <si>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</si>
  <si>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</si>
  <si>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</si>
  <si>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</si>
  <si>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</si>
  <si>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</si>
  <si>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</si>
  <si>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</si>
  <si>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</si>
  <si>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</si>
  <si>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</si>
  <si>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</si>
  <si>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</si>
  <si>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</si>
  <si>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</si>
  <si>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</si>
  <si>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</si>
  <si>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</si>
  <si>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</si>
  <si>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</si>
  <si>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</si>
  <si>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</si>
  <si>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</si>
  <si>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</si>
  <si>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</si>
  <si>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</si>
  <si>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</si>
  <si>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</si>
  <si>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</si>
  <si>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</si>
  <si>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</si>
  <si>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</si>
  <si>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</si>
  <si>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</si>
  <si>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</si>
  <si>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</si>
  <si>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</si>
  <si>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</si>
  <si>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</si>
  <si>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</si>
  <si>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</si>
  <si>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</si>
  <si>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</si>
  <si>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</si>
  <si>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</si>
  <si>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</si>
  <si>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</si>
  <si>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</si>
  <si>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</si>
  <si>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</si>
  <si>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</si>
  <si>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</si>
  <si>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</si>
  <si>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</si>
  <si>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</si>
  <si>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</si>
  <si>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</si>
  <si>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</si>
  <si>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</si>
  <si>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</si>
  <si>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</si>
  <si>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</si>
  <si>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</si>
  <si>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</si>
  <si>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</si>
  <si>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</si>
  <si>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</si>
  <si>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</si>
  <si>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</si>
  <si>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</si>
  <si>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</si>
  <si>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</si>
  <si>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</si>
  <si>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</si>
  <si>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</si>
  <si>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</si>
  <si>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</si>
  <si>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</si>
  <si>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</si>
  <si>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</si>
  <si>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</si>
  <si>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</si>
  <si>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</si>
  <si>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</si>
  <si>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</si>
  <si>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</si>
  <si>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</si>
  <si>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</si>
  <si>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</si>
  <si>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</si>
  <si>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</si>
  <si>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</si>
  <si>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</si>
  <si>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</si>
  <si>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</si>
  <si>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</si>
  <si>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</si>
  <si>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</si>
  <si>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</si>
  <si>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</si>
  <si>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</si>
  <si>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</si>
  <si>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</si>
  <si>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</si>
  <si>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</si>
  <si>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</si>
  <si>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</si>
  <si>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</si>
  <si>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</si>
  <si>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</si>
  <si>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</si>
  <si>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</si>
  <si>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</si>
  <si>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</si>
  <si>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</si>
  <si>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</si>
  <si>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</si>
  <si>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</si>
  <si>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</si>
  <si>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</si>
  <si>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</si>
  <si>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</si>
  <si>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</si>
  <si>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</si>
  <si>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</si>
  <si>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</si>
  <si>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</si>
  <si>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</si>
  <si>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</si>
  <si>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</si>
  <si>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</si>
  <si>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</si>
  <si>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</si>
  <si>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</si>
  <si>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</si>
  <si>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</si>
  <si>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</si>
  <si>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</si>
  <si>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</si>
  <si>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</si>
  <si>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</si>
  <si>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</si>
  <si>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</si>
  <si>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</si>
  <si>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</si>
  <si>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</si>
  <si>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</si>
  <si>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</si>
  <si>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</si>
  <si>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</si>
  <si>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</si>
  <si>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</si>
  <si>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</si>
  <si>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</si>
  <si>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</si>
  <si>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</si>
  <si>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</si>
  <si>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</si>
  <si>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</si>
  <si>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</si>
  <si>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</si>
  <si>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</si>
  <si>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</si>
  <si>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</si>
  <si>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</si>
  <si>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</si>
  <si>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</si>
  <si>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</si>
  <si>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</si>
  <si>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</si>
  <si>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</si>
  <si>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</si>
  <si>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</si>
  <si>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</si>
  <si>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</si>
  <si>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</si>
  <si>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</si>
  <si>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</si>
  <si>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</si>
  <si>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</si>
  <si>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</si>
  <si>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</si>
  <si>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</si>
  <si>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</si>
  <si>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</si>
  <si>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</si>
  <si>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</si>
  <si>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</si>
  <si>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</si>
  <si>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</si>
  <si>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</si>
  <si>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</si>
  <si>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</si>
  <si>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</si>
  <si>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</si>
  <si>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</si>
  <si>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</si>
  <si>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</si>
  <si>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</si>
  <si>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</si>
  <si>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</si>
  <si>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</si>
  <si>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</si>
  <si>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</si>
  <si>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</si>
  <si>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</si>
  <si>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</si>
  <si>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</si>
  <si>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</si>
  <si>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</si>
  <si>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</si>
  <si>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</si>
  <si>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</si>
  <si>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</si>
  <si>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</si>
  <si>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</si>
  <si>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</si>
  <si>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</si>
  <si>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</si>
  <si>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</si>
  <si>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</si>
  <si>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</si>
  <si>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</si>
  <si>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</si>
  <si>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</si>
  <si>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</si>
  <si>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</si>
  <si>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</si>
  <si>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</si>
  <si>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</si>
  <si>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</si>
  <si>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</si>
  <si>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</si>
  <si>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</si>
  <si>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</si>
  <si>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</si>
  <si>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</si>
  <si>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</si>
  <si>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</si>
  <si>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</si>
  <si>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</si>
  <si>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</si>
  <si>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</si>
  <si>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</si>
  <si>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</si>
  <si>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</si>
  <si>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</si>
  <si>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</si>
  <si>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</si>
  <si>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</si>
  <si>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</si>
  <si>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</si>
  <si>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</si>
  <si>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</si>
  <si>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</si>
  <si>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</si>
  <si>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</si>
  <si>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</si>
  <si>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</si>
  <si>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</si>
  <si>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</si>
  <si>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</si>
  <si>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</si>
  <si>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</si>
  <si>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</si>
  <si>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</si>
  <si>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</si>
  <si>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</si>
  <si>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</si>
  <si>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</si>
  <si>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</si>
  <si>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</si>
  <si>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</si>
  <si>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</si>
  <si>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</si>
  <si>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</si>
  <si>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</si>
  <si>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</si>
  <si>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</si>
  <si>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</si>
  <si>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</si>
  <si>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</si>
  <si>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</si>
  <si>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</si>
  <si>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</si>
  <si>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</si>
  <si>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</si>
  <si>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</si>
  <si>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</si>
  <si>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</si>
  <si>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</si>
  <si>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</si>
  <si>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</si>
  <si>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</si>
  <si>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</si>
  <si>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</si>
  <si>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</si>
  <si>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</si>
  <si>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</si>
  <si>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</si>
  <si>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</si>
  <si>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</si>
  <si>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</si>
  <si>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</si>
  <si>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</si>
  <si>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</si>
  <si>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</si>
  <si>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</si>
  <si>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</si>
  <si>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</si>
  <si>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</si>
  <si>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</si>
  <si>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</si>
  <si>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</si>
  <si>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</si>
  <si>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</si>
  <si>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</si>
  <si>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</si>
  <si>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</si>
  <si>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</si>
  <si>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</si>
  <si>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</si>
  <si>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</si>
  <si>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</si>
  <si>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</si>
  <si>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</si>
  <si>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</si>
  <si>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</si>
  <si>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</si>
  <si>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</si>
  <si>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</si>
  <si>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</si>
  <si>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</si>
  <si>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</si>
  <si>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</si>
  <si>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</si>
  <si>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</si>
  <si>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</si>
  <si>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</si>
  <si>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</si>
  <si>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</si>
  <si>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</si>
  <si>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</si>
  <si>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</si>
  <si>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</si>
  <si>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</si>
  <si>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</si>
  <si>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</si>
  <si>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</si>
  <si>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</si>
  <si>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</si>
  <si>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</si>
  <si>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</si>
  <si>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</si>
  <si>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</si>
  <si>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</si>
  <si>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</si>
  <si>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</si>
  <si>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</si>
  <si>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</si>
  <si>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</si>
  <si>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</si>
  <si>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</si>
  <si>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</si>
  <si>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</si>
  <si>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</si>
  <si>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</si>
  <si>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</si>
  <si>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</si>
  <si>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</si>
  <si>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</si>
  <si>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</si>
  <si>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</si>
  <si>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</si>
  <si>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</si>
  <si>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</si>
  <si>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</si>
  <si>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</si>
  <si>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</si>
  <si>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</si>
  <si>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</si>
  <si>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</si>
  <si>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</si>
  <si>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</si>
  <si>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</si>
  <si>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</si>
  <si>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</si>
  <si>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</si>
  <si>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</si>
  <si>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</si>
  <si>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</si>
  <si>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</si>
  <si>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</si>
  <si>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</si>
  <si>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</si>
  <si>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</si>
  <si>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</si>
  <si>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</si>
  <si>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</si>
  <si>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</si>
  <si>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</si>
  <si>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</si>
  <si>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</si>
  <si>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</si>
  <si>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</si>
  <si>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</si>
  <si>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</si>
  <si>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</si>
  <si>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</si>
  <si>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</si>
  <si>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</si>
  <si>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</si>
  <si>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</si>
  <si>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</si>
  <si>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</si>
  <si>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</si>
  <si>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</si>
  <si>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</si>
  <si>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</si>
  <si>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</si>
  <si>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</si>
  <si>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</si>
  <si>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</si>
  <si>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</si>
  <si>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</si>
  <si>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</si>
  <si>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</si>
  <si>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</si>
  <si>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</si>
  <si>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</si>
  <si>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</si>
  <si>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</si>
  <si>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</si>
  <si>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</si>
  <si>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</si>
  <si>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</si>
  <si>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</si>
  <si>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</si>
  <si>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</si>
  <si>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</si>
  <si>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</si>
  <si>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</si>
  <si>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</si>
  <si>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</si>
  <si>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</si>
  <si>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</si>
  <si>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</si>
  <si>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</si>
  <si>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</si>
  <si>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</si>
  <si>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</si>
  <si>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</si>
  <si>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</si>
  <si>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</si>
  <si>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</si>
  <si>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</si>
  <si>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</si>
  <si>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</si>
  <si>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</si>
  <si>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</si>
  <si>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</si>
  <si>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</si>
  <si>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</si>
  <si>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</si>
  <si>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</si>
  <si>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</si>
  <si>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</si>
  <si>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</si>
  <si>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</si>
  <si>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</si>
  <si>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</si>
  <si>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</si>
  <si>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</si>
  <si>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</si>
  <si>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</si>
  <si>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</si>
  <si>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</si>
  <si>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</si>
  <si>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</si>
  <si>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</si>
  <si>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</si>
  <si>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</si>
  <si>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</si>
  <si>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</si>
  <si>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</si>
  <si>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</si>
  <si>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</si>
  <si>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</si>
  <si>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</si>
  <si>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</si>
  <si>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</si>
  <si>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</si>
  <si>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</si>
  <si>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</si>
  <si>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</si>
  <si>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</si>
  <si>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</si>
  <si>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</si>
  <si>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</si>
  <si>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</si>
  <si>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</si>
  <si>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</si>
  <si>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</si>
  <si>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</si>
  <si>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</si>
  <si>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</si>
  <si>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</si>
  <si>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</si>
  <si>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</si>
  <si>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</si>
  <si>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</si>
  <si>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</si>
  <si>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</si>
  <si>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</si>
  <si>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</si>
  <si>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</si>
  <si>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</si>
  <si>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</si>
  <si>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</si>
  <si>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</si>
  <si>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</si>
  <si>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</si>
  <si>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</si>
  <si>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</si>
  <si>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</si>
  <si>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</si>
  <si>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</si>
  <si>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</si>
  <si>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</si>
  <si>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</si>
  <si>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</si>
  <si>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</si>
  <si>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</si>
  <si>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</si>
  <si>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</si>
  <si>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</si>
  <si>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</si>
  <si>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</si>
  <si>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</si>
  <si>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</si>
  <si>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</si>
  <si>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</si>
  <si>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</si>
  <si>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</si>
  <si>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</si>
  <si>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</si>
  <si>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</si>
  <si>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</si>
  <si>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</si>
  <si>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</si>
  <si>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</si>
  <si>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</si>
  <si>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</si>
  <si>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</si>
  <si>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</si>
  <si>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</si>
  <si>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</si>
  <si>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</si>
  <si>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</si>
  <si>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</si>
  <si>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</si>
  <si>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</si>
  <si>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</si>
  <si>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</si>
  <si>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</si>
  <si>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</si>
  <si>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</si>
  <si>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</si>
  <si>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</si>
  <si>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</si>
  <si>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</si>
  <si>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</si>
  <si>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</si>
  <si>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</si>
  <si>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</si>
  <si>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</si>
  <si>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</si>
  <si>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</si>
  <si>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</si>
  <si>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</si>
  <si>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</si>
  <si>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</si>
  <si>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</si>
  <si>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</si>
  <si>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</si>
  <si>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</si>
  <si>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</si>
  <si>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</si>
  <si>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</si>
  <si>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</si>
  <si>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</si>
  <si>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</si>
  <si>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</si>
  <si>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</si>
  <si>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</si>
  <si>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</si>
  <si>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</si>
  <si>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</si>
  <si>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</si>
  <si>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</si>
  <si>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</si>
  <si>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</si>
  <si>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</si>
  <si>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</si>
  <si>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</si>
  <si>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</si>
  <si>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</si>
  <si>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</si>
  <si>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</si>
  <si>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</si>
  <si>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</si>
  <si>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</si>
  <si>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</si>
  <si>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</si>
  <si>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</si>
  <si>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</si>
  <si>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</si>
  <si>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</si>
  <si>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</si>
  <si>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</si>
  <si>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</si>
  <si>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</si>
  <si>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</si>
  <si>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</si>
  <si>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</si>
  <si>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</si>
  <si>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</si>
  <si>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</si>
  <si>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</si>
  <si>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</si>
  <si>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</si>
  <si>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</si>
  <si>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</si>
  <si>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</si>
  <si>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</si>
  <si>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</si>
  <si>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</si>
  <si>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</si>
  <si>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</si>
  <si>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</si>
  <si>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</si>
  <si>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</si>
  <si>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</si>
  <si>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</si>
  <si>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</si>
  <si>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</si>
  <si>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</si>
  <si>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</si>
  <si>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</si>
  <si>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</si>
  <si>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</si>
  <si>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</si>
  <si>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</si>
  <si>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</si>
  <si>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</si>
  <si>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</si>
  <si>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</si>
  <si>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</si>
  <si>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</si>
  <si>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</si>
  <si>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</si>
  <si>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</si>
  <si>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</si>
  <si>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</si>
  <si>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</si>
  <si>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</si>
  <si>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</si>
  <si>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</si>
  <si>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</si>
  <si>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</si>
  <si>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</si>
  <si>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</si>
  <si>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</si>
  <si>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</si>
  <si>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</si>
  <si>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</si>
  <si>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</si>
  <si>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</si>
  <si>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</si>
  <si>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</si>
  <si>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</si>
  <si>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</si>
  <si>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</si>
  <si>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</si>
  <si>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</si>
  <si>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</si>
  <si>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</si>
  <si>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</si>
  <si>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</si>
  <si>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</si>
  <si>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</si>
  <si>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</si>
  <si>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</si>
  <si>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</si>
  <si>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</si>
  <si>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</si>
  <si>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</si>
  <si>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</si>
  <si>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</si>
  <si>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</si>
  <si>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</si>
  <si>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</si>
  <si>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</si>
  <si>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</si>
  <si>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</si>
  <si>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</si>
  <si>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</si>
  <si>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</si>
  <si>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</si>
  <si>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</si>
  <si>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</si>
  <si>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</si>
  <si>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</si>
  <si>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</si>
  <si>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</si>
  <si>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</si>
  <si>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</si>
  <si>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</si>
  <si>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</si>
  <si>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</si>
  <si>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</si>
  <si>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</si>
  <si>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</si>
  <si>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</si>
  <si>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</si>
  <si>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</si>
  <si>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</si>
  <si>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</si>
  <si>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</si>
  <si>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</si>
  <si>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</si>
  <si>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</si>
  <si>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</si>
  <si>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</si>
  <si>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</si>
  <si>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</si>
  <si>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</si>
  <si>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</si>
  <si>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</si>
  <si>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</si>
  <si>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</si>
  <si>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</si>
  <si>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</si>
  <si>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</si>
  <si>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</si>
  <si>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</si>
  <si>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</si>
  <si>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</si>
  <si>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</si>
  <si>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</si>
  <si>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</si>
  <si>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</si>
  <si>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</si>
  <si>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</si>
  <si>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</si>
  <si>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</si>
  <si>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</si>
  <si>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</si>
  <si>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</si>
  <si>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</si>
  <si>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</si>
  <si>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</si>
  <si>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</si>
  <si>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</si>
  <si>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</si>
  <si>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</si>
  <si>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</si>
  <si>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</si>
  <si>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</si>
  <si>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</si>
  <si>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</si>
  <si>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</si>
  <si>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</si>
  <si>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</si>
  <si>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</si>
  <si>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</si>
  <si>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</si>
  <si>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</si>
  <si>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</si>
  <si>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</si>
  <si>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</si>
  <si>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</si>
  <si>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</si>
  <si>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</si>
  <si>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</si>
  <si>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</si>
  <si>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</si>
  <si>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</si>
  <si>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</si>
  <si>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</si>
  <si>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</si>
  <si>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</si>
  <si>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</si>
  <si>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</si>
  <si>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</si>
  <si>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</si>
  <si>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</si>
  <si>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</si>
  <si>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</si>
  <si>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</si>
  <si>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</si>
  <si>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</si>
  <si>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</si>
  <si>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</si>
  <si>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</si>
  <si>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</si>
  <si>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</si>
  <si>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</si>
  <si>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</si>
  <si>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</si>
  <si>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</si>
  <si>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</si>
  <si>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</si>
  <si>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</si>
  <si>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</si>
  <si>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</si>
  <si>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</si>
  <si>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</si>
  <si>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</si>
  <si>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</si>
  <si>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</si>
  <si>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</si>
  <si>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</si>
  <si>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</si>
  <si>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</si>
  <si>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</si>
  <si>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</si>
  <si>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</si>
  <si>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</si>
  <si>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</si>
  <si>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</si>
  <si>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</si>
  <si>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</si>
  <si>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</si>
  <si>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</si>
  <si>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</si>
  <si>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</si>
  <si>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</si>
  <si>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</si>
  <si>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</si>
  <si>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</si>
  <si>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</si>
  <si>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</si>
  <si>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</si>
  <si>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</si>
  <si>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</si>
  <si>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</si>
  <si>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</si>
  <si>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</si>
  <si>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</si>
  <si>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</si>
  <si>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</si>
  <si>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</si>
  <si>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</si>
  <si>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</si>
  <si>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</si>
  <si>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</si>
  <si>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</si>
  <si>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</si>
  <si>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</si>
  <si>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</si>
  <si>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</si>
  <si>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</si>
  <si>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</si>
  <si>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</si>
  <si>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</si>
  <si>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</si>
  <si>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</si>
  <si>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</si>
  <si>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</si>
  <si>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</si>
  <si>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</si>
  <si>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</si>
  <si>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</si>
  <si>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</si>
  <si>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</si>
  <si>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</si>
  <si>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</si>
  <si>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</si>
  <si>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</si>
  <si>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</si>
  <si>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</si>
  <si>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</si>
  <si>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</si>
  <si>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</si>
  <si>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</si>
  <si>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</si>
  <si>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</si>
  <si>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</si>
  <si>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</si>
  <si>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</si>
  <si>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</si>
  <si>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</si>
  <si>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</si>
  <si>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</si>
  <si>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</si>
  <si>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</si>
  <si>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</si>
  <si>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</si>
  <si>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</si>
  <si>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</si>
  <si>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</si>
  <si>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</si>
  <si>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</si>
  <si>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</si>
  <si>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</si>
  <si>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</si>
  <si>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</si>
  <si>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</si>
  <si>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</si>
  <si>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</si>
  <si>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</si>
  <si>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</si>
  <si>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</si>
  <si>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</si>
  <si>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</si>
  <si>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</si>
  <si>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</si>
  <si>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</si>
  <si>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</si>
  <si>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</si>
  <si>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</si>
  <si>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</si>
  <si>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</si>
  <si>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</si>
  <si>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</si>
  <si>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</si>
  <si>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</si>
  <si>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</si>
  <si>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</si>
  <si>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</si>
  <si>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</si>
  <si>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</si>
  <si>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</si>
  <si>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</si>
  <si>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</si>
  <si>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</si>
  <si>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</si>
  <si>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</si>
  <si>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</si>
  <si>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</si>
  <si>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</si>
  <si>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</si>
  <si>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</si>
  <si>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</si>
  <si>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</si>
  <si>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</si>
  <si>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</si>
  <si>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</si>
  <si>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</si>
  <si>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</si>
  <si>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</si>
  <si>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</si>
  <si>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</si>
  <si>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</si>
  <si>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</si>
  <si>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</si>
  <si>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</si>
  <si>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</si>
  <si>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</si>
  <si>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</si>
  <si>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</si>
  <si>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</si>
  <si>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</si>
  <si>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</si>
  <si>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</si>
  <si>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</si>
  <si>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</si>
  <si>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</si>
  <si>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</si>
  <si>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</si>
  <si>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</si>
  <si>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</si>
  <si>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</si>
  <si>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</si>
  <si>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</si>
  <si>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</si>
  <si>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</si>
  <si>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</si>
  <si>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</si>
  <si>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</si>
  <si>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</si>
  <si>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</si>
  <si>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</si>
  <si>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</si>
  <si>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</si>
  <si>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</si>
  <si>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</si>
  <si>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</si>
  <si>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</si>
  <si>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</si>
  <si>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</si>
  <si>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</si>
  <si>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</si>
  <si>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</si>
  <si>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</si>
  <si>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</si>
  <si>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</si>
  <si>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</si>
  <si>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</si>
  <si>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</si>
  <si>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</si>
  <si>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</si>
  <si>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</si>
  <si>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</si>
  <si>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</si>
  <si>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</si>
  <si>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</si>
  <si>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</si>
  <si>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</si>
  <si>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</si>
  <si>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</si>
  <si>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</si>
  <si>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</si>
  <si>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</si>
  <si>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</si>
  <si>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</si>
  <si>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</si>
  <si>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</si>
  <si>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</si>
  <si>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</si>
  <si>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</si>
  <si>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</si>
  <si>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</si>
  <si>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</si>
  <si>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</si>
  <si>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</si>
  <si>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</si>
  <si>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</si>
  <si>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</si>
  <si>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</si>
  <si>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</si>
  <si>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</si>
  <si>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</si>
  <si>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</si>
  <si>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</si>
  <si>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</si>
  <si>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</si>
  <si>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</si>
  <si>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</si>
  <si>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</si>
  <si>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</si>
  <si>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</si>
  <si>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</si>
  <si>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</si>
  <si>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</si>
  <si>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</si>
  <si>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</si>
  <si>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</si>
  <si>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</si>
  <si>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</si>
  <si>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</si>
  <si>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</si>
  <si>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</si>
  <si>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</si>
  <si>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</si>
  <si>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</si>
  <si>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</si>
  <si>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</si>
  <si>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</si>
  <si>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</si>
  <si>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</si>
  <si>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</si>
  <si>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</si>
  <si>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</si>
  <si>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</si>
  <si>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</si>
  <si>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</si>
  <si>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</si>
  <si>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</si>
  <si>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</si>
  <si>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</si>
  <si>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</si>
  <si>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</si>
  <si>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</si>
  <si>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</si>
  <si>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</si>
  <si>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</si>
  <si>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</si>
  <si>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</si>
  <si>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</si>
  <si>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</si>
  <si>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</si>
  <si>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</si>
  <si>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</si>
  <si>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</si>
  <si>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</si>
  <si>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</si>
  <si>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</si>
  <si>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</si>
  <si>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</si>
  <si>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</si>
  <si>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</si>
  <si>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</si>
  <si>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</si>
  <si>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</si>
  <si>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</si>
  <si>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</si>
  <si>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</si>
  <si>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</si>
  <si>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</si>
  <si>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</si>
  <si>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</si>
  <si>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</si>
  <si>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</si>
  <si>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</si>
  <si>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</si>
  <si>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</si>
  <si>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</si>
  <si>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</si>
  <si>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</si>
  <si>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</si>
  <si>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</si>
  <si>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</si>
  <si>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</si>
  <si>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</si>
  <si>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</si>
  <si>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</si>
  <si>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</si>
  <si>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</si>
  <si>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</si>
  <si>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</si>
  <si>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</si>
  <si>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</si>
  <si>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</si>
  <si>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</si>
  <si>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</si>
  <si>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</si>
  <si>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</si>
  <si>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</si>
  <si>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</si>
  <si>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</si>
  <si>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</si>
  <si>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</si>
  <si>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</si>
  <si>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</si>
  <si>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</si>
  <si>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</si>
  <si>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</si>
  <si>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</si>
  <si>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</si>
  <si>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</si>
  <si>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</si>
  <si>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</si>
  <si>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</si>
  <si>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</si>
  <si>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</si>
  <si>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</si>
  <si>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</si>
  <si>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</si>
  <si>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</si>
  <si>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</si>
  <si>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</si>
  <si>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</si>
  <si>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</si>
  <si>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</si>
  <si>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</si>
  <si>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</si>
  <si>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</si>
  <si>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</si>
  <si>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</si>
  <si>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</si>
  <si>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</si>
  <si>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</si>
  <si>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</si>
  <si>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</si>
  <si>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</si>
  <si>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</si>
  <si>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</si>
  <si>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</si>
  <si>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</si>
  <si>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</si>
  <si>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</si>
  <si>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</si>
  <si>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</si>
  <si>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</si>
  <si>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</si>
  <si>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</si>
  <si>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</si>
  <si>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</si>
  <si>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</si>
  <si>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</si>
  <si>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</si>
  <si>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</si>
  <si>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</si>
  <si>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</si>
  <si>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</si>
  <si>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</si>
  <si>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</si>
  <si>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</si>
  <si>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</si>
  <si>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</si>
  <si>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</si>
  <si>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</si>
  <si>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</si>
  <si>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</si>
  <si>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</si>
  <si>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</si>
  <si>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</si>
  <si>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</si>
  <si>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</si>
  <si>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</si>
  <si>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</si>
  <si>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</si>
  <si>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</si>
  <si>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</si>
  <si>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</si>
  <si>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</si>
  <si>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</si>
  <si>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</si>
  <si>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</si>
  <si>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</si>
  <si>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</si>
  <si>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</si>
  <si>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</si>
  <si>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</si>
  <si>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</si>
  <si>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</si>
  <si>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</si>
  <si>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</si>
  <si>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</si>
  <si>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</si>
  <si>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</si>
  <si>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</si>
  <si>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</si>
  <si>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</si>
  <si>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</si>
  <si>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</si>
  <si>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</si>
  <si>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</si>
  <si>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</si>
  <si>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</si>
  <si>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</si>
  <si>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</si>
  <si>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</si>
  <si>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</si>
  <si>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</si>
  <si>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</si>
  <si>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</si>
  <si>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</si>
  <si>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</si>
  <si>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</si>
  <si>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</si>
  <si>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</si>
  <si>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</si>
  <si>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</si>
  <si>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</si>
  <si>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</si>
  <si>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</si>
  <si>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</si>
  <si>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</si>
  <si>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</si>
  <si>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</si>
  <si>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</si>
  <si>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</si>
  <si>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</si>
  <si>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</si>
  <si>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</si>
  <si>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</si>
  <si>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</si>
  <si>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</si>
  <si>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</si>
  <si>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</si>
  <si>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</si>
  <si>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</si>
  <si>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</si>
  <si>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</si>
  <si>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</si>
  <si>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</si>
  <si>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</si>
  <si>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</si>
  <si>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</si>
  <si>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</si>
  <si>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</si>
  <si>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</si>
  <si>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</si>
  <si>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</si>
  <si>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</si>
  <si>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</si>
  <si>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</si>
  <si>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</si>
  <si>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</si>
  <si>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</si>
  <si>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</si>
  <si>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</si>
  <si>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</si>
  <si>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</si>
  <si>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</si>
  <si>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</si>
  <si>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</si>
  <si>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</si>
  <si>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</si>
  <si>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</si>
  <si>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</si>
  <si>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</si>
  <si>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</si>
  <si>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</si>
  <si>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</si>
  <si>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</si>
  <si>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</si>
  <si>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</si>
  <si>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</si>
  <si>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</si>
  <si>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</si>
  <si>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</si>
  <si>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</si>
  <si>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</si>
  <si>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</si>
  <si>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</si>
  <si>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</si>
  <si>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</si>
  <si>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</si>
  <si>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</si>
  <si>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</si>
  <si>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</si>
  <si>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</si>
  <si>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</si>
  <si>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</si>
  <si>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</si>
  <si>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</si>
  <si>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</si>
  <si>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</si>
  <si>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</si>
  <si>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</si>
  <si>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</si>
  <si>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</si>
  <si>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</si>
  <si>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</si>
  <si>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</si>
  <si>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</si>
  <si>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</si>
  <si>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</si>
  <si>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</si>
  <si>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</si>
  <si>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</si>
  <si>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</si>
  <si>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</si>
  <si>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</si>
  <si>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</si>
  <si>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</si>
  <si>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</si>
  <si>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</si>
  <si>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</si>
  <si>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</si>
  <si>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</si>
  <si>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</si>
  <si>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</si>
  <si>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</si>
  <si>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</si>
  <si>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</si>
  <si>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</si>
  <si>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</si>
  <si>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</si>
  <si>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</si>
  <si>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</si>
  <si>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</si>
  <si>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</si>
  <si>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</si>
  <si>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</si>
  <si>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</si>
  <si>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</si>
  <si>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</si>
  <si>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</si>
  <si>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</si>
  <si>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</si>
  <si>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</si>
  <si>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</si>
  <si>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</si>
  <si>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</si>
  <si>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</si>
  <si>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</si>
  <si>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</si>
  <si>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</si>
  <si>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</si>
  <si>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</si>
  <si>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</si>
  <si>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</si>
  <si>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</si>
  <si>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</si>
  <si>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</si>
  <si>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</si>
  <si>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</si>
  <si>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</si>
  <si>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</si>
  <si>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</si>
  <si>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</si>
  <si>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</si>
  <si>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</si>
  <si>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</si>
  <si>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</si>
  <si>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</si>
  <si>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</si>
  <si>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</si>
  <si>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</si>
  <si>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</si>
  <si>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</si>
  <si>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</si>
  <si>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</si>
  <si>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</si>
  <si>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</si>
  <si>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</si>
  <si>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</si>
  <si>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</si>
  <si>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</si>
  <si>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</si>
  <si>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</si>
  <si>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</si>
  <si>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</si>
  <si>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</si>
  <si>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</si>
  <si>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</si>
  <si>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</si>
  <si>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</si>
  <si>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</si>
  <si>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</si>
  <si>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</si>
  <si>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</si>
  <si>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</si>
  <si>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</si>
  <si>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</si>
  <si>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</si>
  <si>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</si>
  <si>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</si>
  <si>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</si>
  <si>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</si>
  <si>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</si>
  <si>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</si>
  <si>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</si>
  <si>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</si>
  <si>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</si>
  <si>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</si>
  <si>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</si>
  <si>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</si>
  <si>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</si>
  <si>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</si>
  <si>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</si>
  <si>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</si>
  <si>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</si>
  <si>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</si>
  <si>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</si>
  <si>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</si>
  <si>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</si>
  <si>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</si>
  <si>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</si>
  <si>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</si>
  <si>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</si>
  <si>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</si>
  <si>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</si>
  <si>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</si>
  <si>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</si>
  <si>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</si>
  <si>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</si>
  <si>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</si>
  <si>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</si>
  <si>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</si>
  <si>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</si>
  <si>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</si>
  <si>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</si>
  <si>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</si>
  <si>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</si>
  <si>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</si>
  <si>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</si>
  <si>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</si>
  <si>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</si>
  <si>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</si>
  <si>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</si>
  <si>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</si>
  <si>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</si>
  <si>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</si>
  <si>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</si>
  <si>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</si>
  <si>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</si>
  <si>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</si>
  <si>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</si>
  <si>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</si>
  <si>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</si>
  <si>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</si>
  <si>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</si>
  <si>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</si>
  <si>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</si>
  <si>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</si>
  <si>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</si>
  <si>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</si>
  <si>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</si>
  <si>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</si>
  <si>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</si>
  <si>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</si>
  <si>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</si>
  <si>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</si>
  <si>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</si>
  <si>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</si>
  <si>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</si>
  <si>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</si>
  <si>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</si>
  <si>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</si>
  <si>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</si>
  <si>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</si>
  <si>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</si>
  <si>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</si>
  <si>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</si>
  <si>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</si>
  <si>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</si>
  <si>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</si>
  <si>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</si>
  <si>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</si>
  <si>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</si>
  <si>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</si>
  <si>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</si>
  <si>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</si>
  <si>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</si>
  <si>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</si>
  <si>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</si>
  <si>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</si>
  <si>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</si>
  <si>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</si>
  <si>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</si>
  <si>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</si>
  <si>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</si>
  <si>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</si>
  <si>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</si>
  <si>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</si>
  <si>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</si>
  <si>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</si>
  <si>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</si>
  <si>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</si>
  <si>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</si>
  <si>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</si>
  <si>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</si>
  <si>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</si>
  <si>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</si>
  <si>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</si>
  <si>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</si>
  <si>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</si>
  <si>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</si>
  <si>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</si>
  <si>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</si>
  <si>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</si>
  <si>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</si>
  <si>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</si>
  <si>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</si>
  <si>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</si>
  <si>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</si>
  <si>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</si>
  <si>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</si>
  <si>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</si>
  <si>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</si>
  <si>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</si>
  <si>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</si>
  <si>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</si>
  <si>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</si>
  <si>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</si>
  <si>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</si>
  <si>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</si>
  <si>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</si>
  <si>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</si>
  <si>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</si>
  <si>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</si>
  <si>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</si>
  <si>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</si>
  <si>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</si>
  <si>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</si>
  <si>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</si>
  <si>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</si>
  <si>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</si>
  <si>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</si>
  <si>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</si>
  <si>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</si>
  <si>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</si>
  <si>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</si>
  <si>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</si>
  <si>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</si>
  <si>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</si>
  <si>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</si>
  <si>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</si>
  <si>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</si>
  <si>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</si>
  <si>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</si>
  <si>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</si>
  <si>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</si>
  <si>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</si>
  <si>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</si>
  <si>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</si>
  <si>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</si>
  <si>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</si>
  <si>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</si>
  <si>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</si>
  <si>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</si>
  <si>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</si>
  <si>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</si>
  <si>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</si>
  <si>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</si>
  <si>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</si>
  <si>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</si>
  <si>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</si>
  <si>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</si>
  <si>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</si>
  <si>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</si>
  <si>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</si>
  <si>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</si>
  <si>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</si>
  <si>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</si>
  <si>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</si>
  <si>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</si>
  <si>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</si>
  <si>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</si>
  <si>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</si>
  <si>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</si>
  <si>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</si>
  <si>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</si>
  <si>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</si>
  <si>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</si>
  <si>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</si>
  <si>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</si>
  <si>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</si>
  <si>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</si>
  <si>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</si>
  <si>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</si>
  <si>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</si>
  <si>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</si>
  <si>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</si>
  <si>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</si>
  <si>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</si>
  <si>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</si>
  <si>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</si>
  <si>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</si>
  <si>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</si>
  <si>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</si>
  <si>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</si>
  <si>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</si>
  <si>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</si>
  <si>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</si>
  <si>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</si>
  <si>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</si>
  <si>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</si>
  <si>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</si>
  <si>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</si>
  <si>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</si>
  <si>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</si>
  <si>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</si>
  <si>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</si>
  <si>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</si>
  <si>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</si>
  <si>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</si>
  <si>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</si>
  <si>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</si>
  <si>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</si>
  <si>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</si>
  <si>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</si>
  <si>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</si>
  <si>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</si>
  <si>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</si>
  <si>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</si>
  <si>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</si>
  <si>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</si>
  <si>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</si>
  <si>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</si>
  <si>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</si>
  <si>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</si>
  <si>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</si>
  <si>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</si>
  <si>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</si>
  <si>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</si>
  <si>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</si>
  <si>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</si>
  <si>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</si>
  <si>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</si>
  <si>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</si>
  <si>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</si>
  <si>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</si>
  <si>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</si>
  <si>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</si>
  <si>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</si>
  <si>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</si>
  <si>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</si>
  <si>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</si>
  <si>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</si>
  <si>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</si>
  <si>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</si>
  <si>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</si>
  <si>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</si>
  <si>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</si>
  <si>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</si>
  <si>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</si>
  <si>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</si>
  <si>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</si>
  <si>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</si>
  <si>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</si>
  <si>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</si>
  <si>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</si>
  <si>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</si>
  <si>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</si>
  <si>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</si>
  <si>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</si>
  <si>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</si>
  <si>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</si>
  <si>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</si>
  <si>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</si>
  <si>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</si>
  <si>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</si>
  <si>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</si>
  <si>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</si>
  <si>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</si>
  <si>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</si>
  <si>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</si>
  <si>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</si>
  <si>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</si>
  <si>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</si>
  <si>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</si>
  <si>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</si>
  <si>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</si>
  <si>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</si>
  <si>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</si>
  <si>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</si>
  <si>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</si>
  <si>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</si>
  <si>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</si>
  <si>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</si>
  <si>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</si>
  <si>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</si>
  <si>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</si>
  <si>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</si>
  <si>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</si>
  <si>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</si>
  <si>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</si>
  <si>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</si>
  <si>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</si>
  <si>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</si>
  <si>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</si>
  <si>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</si>
  <si>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</si>
  <si>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</si>
  <si>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</si>
  <si>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</si>
  <si>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</si>
  <si>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</si>
  <si>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</si>
  <si>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</si>
  <si>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</si>
  <si>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</si>
  <si>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</si>
  <si>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</si>
  <si>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</si>
  <si>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</si>
  <si>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</si>
  <si>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</si>
  <si>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</si>
  <si>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</si>
  <si>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</si>
  <si>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</si>
  <si>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</si>
  <si>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</si>
  <si>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</si>
  <si>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</si>
  <si>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</si>
  <si>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</si>
  <si>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</si>
  <si>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</si>
  <si>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</si>
  <si>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</si>
  <si>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</si>
  <si>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</si>
  <si>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</si>
  <si>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</si>
  <si>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</si>
  <si>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</si>
  <si>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</si>
  <si>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</si>
  <si>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</si>
  <si>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</si>
  <si>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</si>
  <si>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</si>
  <si>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</si>
  <si>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</si>
  <si>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</si>
  <si>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</si>
  <si>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</si>
  <si>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</si>
  <si>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</si>
  <si>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</si>
  <si>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</si>
  <si>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</si>
  <si>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</si>
  <si>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</si>
  <si>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</si>
  <si>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</si>
  <si>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</si>
  <si>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</si>
  <si>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</si>
  <si>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</si>
  <si>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</si>
  <si>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</si>
  <si>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</si>
  <si>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</si>
  <si>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</si>
  <si>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</si>
  <si>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</si>
  <si>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</si>
  <si>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</si>
  <si>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</si>
  <si>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</si>
  <si>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</si>
  <si>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</si>
  <si>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</si>
  <si>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</si>
  <si>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</si>
  <si>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</si>
  <si>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</si>
  <si>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</si>
  <si>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</si>
  <si>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</si>
  <si>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</si>
  <si>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</si>
  <si>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</si>
  <si>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</si>
  <si>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</si>
  <si>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</si>
  <si>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</si>
  <si>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</si>
  <si>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</si>
  <si>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</si>
  <si>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</si>
  <si>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</si>
  <si>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</si>
  <si>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</si>
  <si>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</si>
  <si>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</si>
  <si>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</si>
  <si>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</si>
  <si>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</si>
  <si>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</si>
  <si>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</si>
  <si>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</si>
  <si>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</si>
  <si>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</si>
  <si>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</si>
  <si>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</si>
  <si>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</si>
  <si>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</si>
  <si>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</si>
  <si>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</si>
  <si>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</si>
  <si>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</si>
  <si>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</si>
  <si>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</si>
  <si>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</si>
  <si>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</si>
  <si>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</si>
  <si>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</si>
  <si>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</si>
  <si>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</si>
  <si>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</si>
  <si>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</si>
  <si>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</si>
  <si>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</si>
  <si>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</si>
  <si>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</si>
  <si>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</si>
  <si>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</si>
  <si>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</si>
  <si>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</si>
  <si>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</si>
  <si>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</si>
  <si>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</si>
  <si>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</si>
  <si>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</si>
  <si>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</si>
  <si>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</si>
  <si>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</si>
  <si>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</si>
  <si>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</si>
  <si>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</si>
  <si>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</si>
  <si>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</si>
  <si>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</si>
  <si>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</si>
  <si>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</si>
  <si>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</si>
  <si>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</si>
  <si>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</si>
  <si>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</si>
  <si>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</si>
  <si>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</si>
  <si>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</si>
  <si>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</si>
  <si>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</si>
  <si>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</si>
  <si>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</si>
  <si>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</si>
  <si>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</si>
  <si>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</si>
  <si>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</si>
  <si>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</si>
  <si>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</si>
  <si>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</si>
  <si>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</si>
  <si>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</si>
  <si>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</si>
  <si>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</si>
  <si>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</si>
  <si>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</si>
  <si>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</si>
  <si>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</si>
  <si>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</si>
  <si>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</si>
  <si>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</si>
  <si>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</si>
  <si>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</si>
  <si>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</si>
  <si>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</si>
  <si>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</si>
  <si>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</si>
  <si>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</si>
  <si>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</si>
  <si>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</si>
  <si>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</si>
  <si>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</si>
  <si>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</si>
  <si>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</si>
  <si>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</si>
  <si>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</si>
  <si>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</si>
  <si>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</si>
  <si>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</si>
  <si>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</si>
  <si>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</si>
  <si>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</si>
  <si>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</si>
  <si>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</si>
  <si>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</si>
  <si>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</si>
  <si>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</si>
  <si>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</si>
  <si>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</si>
  <si>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</si>
  <si>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</si>
  <si>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</si>
  <si>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</si>
  <si>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</si>
  <si>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</si>
  <si>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</si>
  <si>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</si>
  <si>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</si>
  <si>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</si>
  <si>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</si>
  <si>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</si>
  <si>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</si>
  <si>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</si>
  <si>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</si>
  <si>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</si>
  <si>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</si>
  <si>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</si>
  <si>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</si>
  <si>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</si>
  <si>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</si>
  <si>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</si>
  <si>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</si>
  <si>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</si>
  <si>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</si>
  <si>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</si>
  <si>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</si>
  <si>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</si>
  <si>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</si>
  <si>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</si>
  <si>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</si>
  <si>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</si>
  <si>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</si>
  <si>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</si>
  <si>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</si>
  <si>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</si>
  <si>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</si>
  <si>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</si>
  <si>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</si>
  <si>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</si>
  <si>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</si>
  <si>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</si>
  <si>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</si>
  <si>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</si>
  <si>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</si>
  <si>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</si>
  <si>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</si>
  <si>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</si>
  <si>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</si>
  <si>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</si>
  <si>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</si>
  <si>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</si>
  <si>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</si>
  <si>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</si>
  <si>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</si>
  <si>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</si>
  <si>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</si>
  <si>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</si>
  <si>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</si>
  <si>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</si>
  <si>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</si>
  <si>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</si>
  <si>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</si>
  <si>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</si>
  <si>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</si>
  <si>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</si>
  <si>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</si>
  <si>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</si>
  <si>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</si>
  <si>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</si>
  <si>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</si>
  <si>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</si>
  <si>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</si>
  <si>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</si>
  <si>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</si>
  <si>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</si>
  <si>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</si>
  <si>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</si>
  <si>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</si>
  <si>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</si>
  <si>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</si>
  <si>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</si>
  <si>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</si>
  <si>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</si>
  <si>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</si>
  <si>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</si>
  <si>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</si>
  <si>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</si>
  <si>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</si>
  <si>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</si>
  <si>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</si>
  <si>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</si>
  <si>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</si>
  <si>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</si>
  <si>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</si>
  <si>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</si>
  <si>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</si>
  <si>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</si>
  <si>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</si>
  <si>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</si>
  <si>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</si>
  <si>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</si>
  <si>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</si>
  <si>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</si>
  <si>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</si>
  <si>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</si>
  <si>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</si>
  <si>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</si>
  <si>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</si>
  <si>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</si>
  <si>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</si>
  <si>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</si>
  <si>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</si>
  <si>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</si>
  <si>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</si>
  <si>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</si>
  <si>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</si>
  <si>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</si>
  <si>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</si>
  <si>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</si>
  <si>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</si>
  <si>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</si>
  <si>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</si>
  <si>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</si>
  <si>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</si>
  <si>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</si>
  <si>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</si>
  <si>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</si>
  <si>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</si>
  <si>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</si>
  <si>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</si>
  <si>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</si>
  <si>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</si>
  <si>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</si>
  <si>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</si>
  <si>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</si>
  <si>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</si>
  <si>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</si>
  <si>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</si>
  <si>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</si>
  <si>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</si>
  <si>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</si>
  <si>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</si>
  <si>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</si>
  <si>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</si>
  <si>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</si>
  <si>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</si>
  <si>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</si>
  <si>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</si>
  <si>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</si>
  <si>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</si>
  <si>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</si>
  <si>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</si>
  <si>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</si>
  <si>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</si>
  <si>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</si>
  <si>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</si>
  <si>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</si>
  <si>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</si>
  <si>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</si>
  <si>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</si>
  <si>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</si>
  <si>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</si>
  <si>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</si>
  <si>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</si>
  <si>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</si>
  <si>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</si>
  <si>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</si>
  <si>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</si>
  <si>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</si>
  <si>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</si>
  <si>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</si>
  <si>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</si>
  <si>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</si>
  <si>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</si>
  <si>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</si>
  <si>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</si>
  <si>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</si>
  <si>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</si>
  <si>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</si>
  <si>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</si>
  <si>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</si>
  <si>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</si>
  <si>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</si>
  <si>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</si>
  <si>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</si>
  <si>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</si>
  <si>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</si>
  <si>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</si>
  <si>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</si>
  <si>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</si>
  <si>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</si>
  <si>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</si>
  <si>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</si>
  <si>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</si>
  <si>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</si>
  <si>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</si>
  <si>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</si>
  <si>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</si>
  <si>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</si>
  <si>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</si>
  <si>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</si>
  <si>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</si>
  <si>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</si>
  <si>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</si>
  <si>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</si>
  <si>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</si>
  <si>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</si>
  <si>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</si>
  <si>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</si>
  <si>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</si>
  <si>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</si>
  <si>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</si>
  <si>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</si>
  <si>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</si>
  <si>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</si>
  <si>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</si>
  <si>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</si>
  <si>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</si>
  <si>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</si>
  <si>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</si>
  <si>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</si>
  <si>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</si>
  <si>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</si>
  <si>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</si>
  <si>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</si>
  <si>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</si>
  <si>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</si>
  <si>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</si>
  <si>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</si>
  <si>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</si>
  <si>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</si>
  <si>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</si>
  <si>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</si>
  <si>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</si>
  <si>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</si>
  <si>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</si>
  <si>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</si>
  <si>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</si>
  <si>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</si>
  <si>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</si>
  <si>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</si>
  <si>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</si>
  <si>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</si>
  <si>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</si>
  <si>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</si>
  <si>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</si>
  <si>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</si>
  <si>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</si>
  <si>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</si>
  <si>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</si>
  <si>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</si>
  <si>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</si>
  <si>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</si>
  <si>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</si>
  <si>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</si>
  <si>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</si>
  <si>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</si>
  <si>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</si>
  <si>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</si>
  <si>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</si>
  <si>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</si>
  <si>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</si>
  <si>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</si>
  <si>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</si>
  <si>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</si>
  <si>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</si>
  <si>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</si>
  <si>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</si>
  <si>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</si>
  <si>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</si>
  <si>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</si>
  <si>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</si>
  <si>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</si>
  <si>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</si>
  <si>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</si>
  <si>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</si>
  <si>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</si>
  <si>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</si>
  <si>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</si>
  <si>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</si>
  <si>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</si>
  <si>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</si>
  <si>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</si>
  <si>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</si>
  <si>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</si>
  <si>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</si>
  <si>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</si>
  <si>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</si>
  <si>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</si>
  <si>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</si>
  <si>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</si>
  <si>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</si>
  <si>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</si>
  <si>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</si>
  <si>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</si>
  <si>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</si>
  <si>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</si>
  <si>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</si>
  <si>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</si>
  <si>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</si>
  <si>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</si>
  <si>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</si>
  <si>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</si>
  <si>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</si>
  <si>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</si>
  <si>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</si>
  <si>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</si>
  <si>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</si>
  <si>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</si>
  <si>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</si>
  <si>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</si>
  <si>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</si>
  <si>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</si>
  <si>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</si>
  <si>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</si>
  <si>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</si>
  <si>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</si>
  <si>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</si>
  <si>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</si>
  <si>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</si>
  <si>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</si>
  <si>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</si>
  <si>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</si>
  <si>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</si>
  <si>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</si>
  <si>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</si>
  <si>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</si>
  <si>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</si>
  <si>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</si>
  <si>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</si>
  <si>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</si>
  <si>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</si>
  <si>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</si>
  <si>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</si>
  <si>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</si>
  <si>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</si>
  <si>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</si>
  <si>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</si>
  <si>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</si>
  <si>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</si>
  <si>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</si>
  <si>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</si>
  <si>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</si>
  <si>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</si>
  <si>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</si>
  <si>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</si>
  <si>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</si>
  <si>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</si>
  <si>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</si>
  <si>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</si>
  <si>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</si>
  <si>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</si>
  <si>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</si>
  <si>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</si>
  <si>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</si>
  <si>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</si>
  <si>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</si>
  <si>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</si>
  <si>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</si>
  <si>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</si>
  <si>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</si>
  <si>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</si>
  <si>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</si>
  <si>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</si>
  <si>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</si>
  <si>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</si>
  <si>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</si>
  <si>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</si>
  <si>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</si>
  <si>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</si>
  <si>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</si>
  <si>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</si>
  <si>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</si>
  <si>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</si>
  <si>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</si>
  <si>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</si>
  <si>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</si>
  <si>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</si>
  <si>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</si>
  <si>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</si>
  <si>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</si>
  <si>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</si>
  <si>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</si>
  <si>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</si>
  <si>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</si>
  <si>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</si>
  <si>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</si>
  <si>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</si>
  <si>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</si>
  <si>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</si>
  <si>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</si>
  <si>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</si>
  <si>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</si>
  <si>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</si>
  <si>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</si>
  <si>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</si>
  <si>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</si>
  <si>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</si>
  <si>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</si>
  <si>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</si>
  <si>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</si>
  <si>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</si>
  <si>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</si>
  <si>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</si>
  <si>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</si>
  <si>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</si>
  <si>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</si>
  <si>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</si>
  <si>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</si>
  <si>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</si>
  <si>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</si>
  <si>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</si>
  <si>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</si>
  <si>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</si>
  <si>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</si>
  <si>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</si>
  <si>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</si>
  <si>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</si>
  <si>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</si>
  <si>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</si>
  <si>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</si>
  <si>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</si>
  <si>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</si>
  <si>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</si>
  <si>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</si>
  <si>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</si>
  <si>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</si>
  <si>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</si>
  <si>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</si>
  <si>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</si>
  <si>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</si>
  <si>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</si>
  <si>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</si>
  <si>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</si>
  <si>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</si>
  <si>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</si>
  <si>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</si>
  <si>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</si>
  <si>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</si>
  <si>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</si>
  <si>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</si>
  <si>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</si>
  <si>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</si>
  <si>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</si>
  <si>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</si>
  <si>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</si>
  <si>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</si>
  <si>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</si>
  <si>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</si>
  <si>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</si>
  <si>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</si>
  <si>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</si>
  <si>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</si>
  <si>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</si>
  <si>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</si>
  <si>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</si>
  <si>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</si>
  <si>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</si>
  <si>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</si>
  <si>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</si>
  <si>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</si>
  <si>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</si>
  <si>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</si>
  <si>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</si>
  <si>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</si>
  <si>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</si>
  <si>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</si>
  <si>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</si>
  <si>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</si>
  <si>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</si>
  <si>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</si>
  <si>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</si>
  <si>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</si>
  <si>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</si>
  <si>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</si>
  <si>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</si>
  <si>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</si>
  <si>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</si>
  <si>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</si>
  <si>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</si>
  <si>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</si>
  <si>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</si>
  <si>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</si>
  <si>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</si>
  <si>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</si>
  <si>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</si>
  <si>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</si>
  <si>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</si>
  <si>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</si>
  <si>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</si>
  <si>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</si>
  <si>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</si>
  <si>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</si>
  <si>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</si>
  <si>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</si>
  <si>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</si>
  <si>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</si>
  <si>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</si>
  <si>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</si>
  <si>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</si>
  <si>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</si>
  <si>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</si>
  <si>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</si>
  <si>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</si>
  <si>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</si>
  <si>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</si>
  <si>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</si>
  <si>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</si>
  <si>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</si>
  <si>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</si>
  <si>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</si>
  <si>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</si>
  <si>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</si>
  <si>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</si>
  <si>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</si>
  <si>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</si>
  <si>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</si>
  <si>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</si>
  <si>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</si>
  <si>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</si>
  <si>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</si>
  <si>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</si>
  <si>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</si>
  <si>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</si>
  <si>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</si>
  <si>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</si>
  <si>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</si>
  <si>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</si>
  <si>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</si>
  <si>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</si>
  <si>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</si>
  <si>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</si>
  <si>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</si>
  <si>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</si>
  <si>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</si>
  <si>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</si>
  <si>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</si>
  <si>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</si>
  <si>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</si>
  <si>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</si>
  <si>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</si>
  <si>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</si>
  <si>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</si>
  <si>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</si>
  <si>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</si>
  <si>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</si>
  <si>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</si>
  <si>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</si>
  <si>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</si>
  <si>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</si>
  <si>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</si>
  <si>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</si>
  <si>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</si>
  <si>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</si>
  <si>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</si>
  <si>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</si>
  <si>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</si>
  <si>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</si>
  <si>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</si>
  <si>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</si>
  <si>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</si>
  <si>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</si>
  <si>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</si>
  <si>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</si>
  <si>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</si>
  <si>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</si>
  <si>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</si>
  <si>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</si>
  <si>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</si>
  <si>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</si>
  <si>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</si>
  <si>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</si>
  <si>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</si>
  <si>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</si>
  <si>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</si>
  <si>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</si>
  <si>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</si>
  <si>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</si>
  <si>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</si>
  <si>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</si>
  <si>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</si>
  <si>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</si>
  <si>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</si>
  <si>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</si>
  <si>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</si>
  <si>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</si>
  <si>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</si>
  <si>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</si>
  <si>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</si>
  <si>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</si>
  <si>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</si>
  <si>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</si>
  <si>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</si>
  <si>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</si>
  <si>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</si>
  <si>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</si>
  <si>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</si>
  <si>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</si>
  <si>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</si>
  <si>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</si>
  <si>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</si>
  <si>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</si>
  <si>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</si>
  <si>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</si>
  <si>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</si>
  <si>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</si>
  <si>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</si>
  <si>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</si>
  <si>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</si>
  <si>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</si>
  <si>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</si>
  <si>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</si>
  <si>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</si>
  <si>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</si>
  <si>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</si>
  <si>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</si>
  <si>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</si>
  <si>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</si>
  <si>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</si>
  <si>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</si>
  <si>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</si>
  <si>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</si>
  <si>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</si>
  <si>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</si>
  <si>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</si>
  <si>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</si>
  <si>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</si>
  <si>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</si>
  <si>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</si>
  <si>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</si>
  <si>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</si>
  <si>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</si>
  <si>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</si>
  <si>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</si>
  <si>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</si>
  <si>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</si>
  <si>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</si>
  <si>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</si>
  <si>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</si>
  <si>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</si>
  <si>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</si>
  <si>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</si>
  <si>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</si>
  <si>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</si>
  <si>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</si>
  <si>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</si>
  <si>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</si>
  <si>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</si>
  <si>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</si>
  <si>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</si>
  <si>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</si>
  <si>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</si>
  <si>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</si>
  <si>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</si>
  <si>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</si>
  <si>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</si>
  <si>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</si>
  <si>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</si>
  <si>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</si>
  <si>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</si>
  <si>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</si>
  <si>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</si>
  <si>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</si>
  <si>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</si>
  <si>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</si>
  <si>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</si>
  <si>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</si>
  <si>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</si>
  <si>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</si>
  <si>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</si>
  <si>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</si>
  <si>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</si>
  <si>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</si>
  <si>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</si>
  <si>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</si>
  <si>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</si>
  <si>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</si>
  <si>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</si>
  <si>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</si>
  <si>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</si>
  <si>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</si>
  <si>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</si>
  <si>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</si>
  <si>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</si>
  <si>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</si>
  <si>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</si>
  <si>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</si>
  <si>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</si>
  <si>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</si>
  <si>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</si>
  <si>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</si>
  <si>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</si>
  <si>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</si>
  <si>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</si>
  <si>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</si>
  <si>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</si>
  <si>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</si>
  <si>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</si>
  <si>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</si>
  <si>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</si>
  <si>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</si>
  <si>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</si>
  <si>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</si>
  <si>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</si>
  <si>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</si>
  <si>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</si>
  <si>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</si>
  <si>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</si>
  <si>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</si>
  <si>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</si>
  <si>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</si>
  <si>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</si>
  <si>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</si>
  <si>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</si>
  <si>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</si>
  <si>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</si>
  <si>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</si>
  <si>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</si>
  <si>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</si>
  <si>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</si>
  <si>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</si>
  <si>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</si>
  <si>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</si>
  <si>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</si>
  <si>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</si>
  <si>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</si>
  <si>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</si>
  <si>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</si>
  <si>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</si>
  <si>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</si>
  <si>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</si>
  <si>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</si>
  <si>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</si>
  <si>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</si>
  <si>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</si>
  <si>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</si>
  <si>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</si>
  <si>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</si>
  <si>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</si>
  <si>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</si>
  <si>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</si>
  <si>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</si>
  <si>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</si>
  <si>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</si>
  <si>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</si>
  <si>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</si>
  <si>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</si>
  <si>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</si>
  <si>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</si>
  <si>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</si>
  <si>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</si>
  <si>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</si>
  <si>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</si>
  <si>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</si>
  <si>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</si>
  <si>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</si>
  <si>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</si>
  <si>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</si>
  <si>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</si>
  <si>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</si>
  <si>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</si>
  <si>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</si>
  <si>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</si>
  <si>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</si>
  <si>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</si>
  <si>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</si>
  <si>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</si>
  <si>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</si>
  <si>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</si>
  <si>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</si>
  <si>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</si>
  <si>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</si>
  <si>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</si>
  <si>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</si>
  <si>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</si>
  <si>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</si>
  <si>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</si>
  <si>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</si>
  <si>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</si>
  <si>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</si>
  <si>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</si>
  <si>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</si>
  <si>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</si>
  <si>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</si>
  <si>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</si>
  <si>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</si>
  <si>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</si>
  <si>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</si>
  <si>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</si>
  <si>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</si>
  <si>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</si>
  <si>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</si>
  <si>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</si>
  <si>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</si>
  <si>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</si>
  <si>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</si>
  <si>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</si>
  <si>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</si>
  <si>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</si>
  <si>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</si>
  <si>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</si>
  <si>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</si>
  <si>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</si>
  <si>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</si>
  <si>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</si>
  <si>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</si>
  <si>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</si>
  <si>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</si>
  <si>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</si>
  <si>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</si>
  <si>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</si>
  <si>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</si>
  <si>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</si>
  <si>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</si>
  <si>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</si>
  <si>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</si>
  <si>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</si>
  <si>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</si>
  <si>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</si>
  <si>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</si>
  <si>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</si>
  <si>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</si>
  <si>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</si>
  <si>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</si>
  <si>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</si>
  <si>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</si>
  <si>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</si>
  <si>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</si>
  <si>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</si>
  <si>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</si>
  <si>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</si>
  <si>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</si>
  <si>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</si>
  <si>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</si>
  <si>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</si>
  <si>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</si>
  <si>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</si>
  <si>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</si>
  <si>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</si>
  <si>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</si>
  <si>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</si>
  <si>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</si>
  <si>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</si>
  <si>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</si>
  <si>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</si>
  <si>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</si>
  <si>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</si>
  <si>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</si>
  <si>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</si>
  <si>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</si>
  <si>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</si>
  <si>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</si>
  <si>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</si>
  <si>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</si>
  <si>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</si>
  <si>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</si>
  <si>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</si>
  <si>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</si>
  <si>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</si>
  <si>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</si>
  <si>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</si>
  <si>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</si>
  <si>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</si>
  <si>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</si>
  <si>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</si>
  <si>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</si>
  <si>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</si>
  <si>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</si>
  <si>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</si>
  <si>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</si>
  <si>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</si>
  <si>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</si>
  <si>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</si>
  <si>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</si>
  <si>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</si>
  <si>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</si>
  <si>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</si>
  <si>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</si>
  <si>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</si>
  <si>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</si>
  <si>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</si>
  <si>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</si>
  <si>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</si>
  <si>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</si>
  <si>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</si>
  <si>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</si>
  <si>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</si>
  <si>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</si>
  <si>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</si>
  <si>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</si>
  <si>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</si>
  <si>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</si>
  <si>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</si>
  <si>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</si>
  <si>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</si>
  <si>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</si>
  <si>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</si>
  <si>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</si>
  <si>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</si>
  <si>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</si>
  <si>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</si>
  <si>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</si>
  <si>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</si>
  <si>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</si>
  <si>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</si>
  <si>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</si>
  <si>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</si>
  <si>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</si>
  <si>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</si>
  <si>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</si>
  <si>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</si>
  <si>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</si>
  <si>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</si>
  <si>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</si>
  <si>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</si>
  <si>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</si>
  <si>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</si>
  <si>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</si>
  <si>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</si>
  <si>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</si>
  <si>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</si>
  <si>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</si>
  <si>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</si>
  <si>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</si>
  <si>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</si>
  <si>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</si>
  <si>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</si>
  <si>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</si>
  <si>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</si>
  <si>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</si>
  <si>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</si>
  <si>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</si>
  <si>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</si>
  <si>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</si>
  <si>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</si>
  <si>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</si>
  <si>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</si>
  <si>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</si>
  <si>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</si>
  <si>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</si>
  <si>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</si>
  <si>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</si>
  <si>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</si>
  <si>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</si>
  <si>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</si>
  <si>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</si>
  <si>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</si>
  <si>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</si>
  <si>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</si>
  <si>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</si>
  <si>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</si>
  <si>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</si>
  <si>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</si>
  <si>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</si>
  <si>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</si>
  <si>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</si>
  <si>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</si>
  <si>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</si>
  <si>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</si>
  <si>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</si>
  <si>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</si>
  <si>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</si>
  <si>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</si>
  <si>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</si>
  <si>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</si>
  <si>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</si>
  <si>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</si>
  <si>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</si>
  <si>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</si>
  <si>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</si>
  <si>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</si>
  <si>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</si>
  <si>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</si>
  <si>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</si>
  <si>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</si>
  <si>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</si>
  <si>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</si>
  <si>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</si>
  <si>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</si>
  <si>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</si>
  <si>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</si>
  <si>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</si>
  <si>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</si>
  <si>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</si>
  <si>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</si>
  <si>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</si>
  <si>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</si>
  <si>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</si>
  <si>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</si>
  <si>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</si>
  <si>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</si>
  <si>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</si>
  <si>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</si>
  <si>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</si>
  <si>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</si>
  <si>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</si>
  <si>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</si>
  <si>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</si>
  <si>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</si>
  <si>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</si>
  <si>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</si>
  <si>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</si>
  <si>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</si>
  <si>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</si>
  <si>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</si>
  <si>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</si>
  <si>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</si>
  <si>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</si>
  <si>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</si>
  <si>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</si>
  <si>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</si>
  <si>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</si>
  <si>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</si>
  <si>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</si>
  <si>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</si>
  <si>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</si>
  <si>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</si>
  <si>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</si>
  <si>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</si>
  <si>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</si>
  <si>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</si>
  <si>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</si>
  <si>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</si>
  <si>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</si>
  <si>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</si>
  <si>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</si>
  <si>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</si>
  <si>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</si>
  <si>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</si>
  <si>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</si>
  <si>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</si>
  <si>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</si>
  <si>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</si>
  <si>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</si>
  <si>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</si>
  <si>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</si>
  <si>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</si>
  <si>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</si>
  <si>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</si>
  <si>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</si>
  <si>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</si>
  <si>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</si>
  <si>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</si>
  <si>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</si>
  <si>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</si>
  <si>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</si>
  <si>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</si>
  <si>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</si>
  <si>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</si>
  <si>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</si>
  <si>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</si>
  <si>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</si>
  <si>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</si>
  <si>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</si>
  <si>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</si>
  <si>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</si>
  <si>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</si>
  <si>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</si>
  <si>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</si>
  <si>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</si>
  <si>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</si>
  <si>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</si>
  <si>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</si>
  <si>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</si>
  <si>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</si>
  <si>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</si>
  <si>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</si>
  <si>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</si>
  <si>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</si>
  <si>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</si>
  <si>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</si>
  <si>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</si>
  <si>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</si>
  <si>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</si>
  <si>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</si>
  <si>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</si>
  <si>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</si>
  <si>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</si>
  <si>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</si>
  <si>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</si>
  <si>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</si>
  <si>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</si>
  <si>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</si>
  <si>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</si>
  <si>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</si>
  <si>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</si>
  <si>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</si>
  <si>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</si>
  <si>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</si>
  <si>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</si>
  <si>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</si>
  <si>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</si>
  <si>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</si>
  <si>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</si>
  <si>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</si>
  <si>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</si>
  <si>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</si>
  <si>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</si>
  <si>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</si>
  <si>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</si>
  <si>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</si>
  <si>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</si>
  <si>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</si>
  <si>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</si>
  <si>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</si>
  <si>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</si>
  <si>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</si>
  <si>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</si>
  <si>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</si>
  <si>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</si>
  <si>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</si>
  <si>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</si>
  <si>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</si>
  <si>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</si>
  <si>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</si>
  <si>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</si>
  <si>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</si>
  <si>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</si>
  <si>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</si>
  <si>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</si>
  <si>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</si>
  <si>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</si>
  <si>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</si>
  <si>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</si>
  <si>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</si>
  <si>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</si>
  <si>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</si>
  <si>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</si>
  <si>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</si>
  <si>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</si>
  <si>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</si>
  <si>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</si>
  <si>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</si>
  <si>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</si>
  <si>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</si>
  <si>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</si>
  <si>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</si>
  <si>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</si>
  <si>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</si>
  <si>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</si>
  <si>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</si>
  <si>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</si>
  <si>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</si>
  <si>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</si>
  <si>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</si>
  <si>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</si>
  <si>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</si>
  <si>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</si>
  <si>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</si>
  <si>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</si>
  <si>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</si>
  <si>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</si>
  <si>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</si>
  <si>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</si>
  <si>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</si>
  <si>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</si>
  <si>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</si>
  <si>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</si>
  <si>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</si>
  <si>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</si>
  <si>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</si>
  <si>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</si>
  <si>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</si>
  <si>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</si>
  <si>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</si>
  <si>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</si>
  <si>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</si>
  <si>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</si>
  <si>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</si>
  <si>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</si>
  <si>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</si>
  <si>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</si>
  <si>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</si>
  <si>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</si>
  <si>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</si>
  <si>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</si>
  <si>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</si>
  <si>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</si>
  <si>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</si>
  <si>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</si>
  <si>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</si>
  <si>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</si>
  <si>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</si>
  <si>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</si>
  <si>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</si>
  <si>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</si>
  <si>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</si>
  <si>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</si>
  <si>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</si>
  <si>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</si>
  <si>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</si>
  <si>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</si>
  <si>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</si>
  <si>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</si>
  <si>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</si>
  <si>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</si>
  <si>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</si>
  <si>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</si>
  <si>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</si>
  <si>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</si>
  <si>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</si>
  <si>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</si>
  <si>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</si>
  <si>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</si>
  <si>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</si>
  <si>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</si>
  <si>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</si>
  <si>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</si>
  <si>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</si>
  <si>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</si>
  <si>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</si>
  <si>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</si>
  <si>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</si>
  <si>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</si>
  <si>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</si>
  <si>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</si>
  <si>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</si>
  <si>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</si>
  <si>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</si>
  <si>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</si>
  <si>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</si>
  <si>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</si>
  <si>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</si>
  <si>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</si>
  <si>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</si>
  <si>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</si>
  <si>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</si>
  <si>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</si>
  <si>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</si>
  <si>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</si>
  <si>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</si>
  <si>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</si>
  <si>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</si>
  <si>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</si>
  <si>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</si>
  <si>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</si>
  <si>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</si>
  <si>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</si>
  <si>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</si>
  <si>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</si>
  <si>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</si>
  <si>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</si>
  <si>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</si>
  <si>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</si>
  <si>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</si>
  <si>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</si>
  <si>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</si>
  <si>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</si>
  <si>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</si>
  <si>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</si>
  <si>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</si>
  <si>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</si>
  <si>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</si>
  <si>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</si>
  <si>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</si>
  <si>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</si>
  <si>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</si>
  <si>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</si>
  <si>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</si>
  <si>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</si>
  <si>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</si>
  <si>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</si>
  <si>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</si>
  <si>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</si>
  <si>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</si>
  <si>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</si>
  <si>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</si>
  <si>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</si>
  <si>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</si>
  <si>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</si>
  <si>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</si>
  <si>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</si>
  <si>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</si>
  <si>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</si>
  <si>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</si>
  <si>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</si>
  <si>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</si>
  <si>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</si>
  <si>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</si>
  <si>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</si>
  <si>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</si>
  <si>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</si>
  <si>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</si>
  <si>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</si>
  <si>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</si>
  <si>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</si>
  <si>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</si>
  <si>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</si>
  <si>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</si>
  <si>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</si>
  <si>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</si>
  <si>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</si>
  <si>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</si>
  <si>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</si>
  <si>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</si>
  <si>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</si>
  <si>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</si>
  <si>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</si>
  <si>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</si>
  <si>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</si>
  <si>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</si>
  <si>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</si>
  <si>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</si>
  <si>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</si>
  <si>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</si>
  <si>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</si>
  <si>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</si>
  <si>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</si>
  <si>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</si>
  <si>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</si>
  <si>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</si>
  <si>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</si>
  <si>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</si>
  <si>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</si>
  <si>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</si>
  <si>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</si>
  <si>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</si>
  <si>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</si>
  <si>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</si>
  <si>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</si>
  <si>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</si>
  <si>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</si>
  <si>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</si>
  <si>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</si>
  <si>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</si>
  <si>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</si>
  <si>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</si>
  <si>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</si>
  <si>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</si>
  <si>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</si>
  <si>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</si>
  <si>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</si>
  <si>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</si>
  <si>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</si>
  <si>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</si>
  <si>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</si>
  <si>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</si>
  <si>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</si>
  <si>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</si>
  <si>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</si>
  <si>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</si>
  <si>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</si>
  <si>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</si>
  <si>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</si>
  <si>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</si>
  <si>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</si>
  <si>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</si>
  <si>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</si>
  <si>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</si>
  <si>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</si>
  <si>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</si>
  <si>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</si>
  <si>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</si>
  <si>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</si>
  <si>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</si>
  <si>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</si>
  <si>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</si>
  <si>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</si>
  <si>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</si>
  <si>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</si>
  <si>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</si>
  <si>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</si>
  <si>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</si>
  <si>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</si>
  <si>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</si>
  <si>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</si>
  <si>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</si>
  <si>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</si>
  <si>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</si>
  <si>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</si>
  <si>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</si>
  <si>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</si>
  <si>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</si>
  <si>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</si>
  <si>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</si>
  <si>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</si>
  <si>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</si>
  <si>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</si>
  <si>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</si>
  <si>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</si>
  <si>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</si>
  <si>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</si>
  <si>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</si>
  <si>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</si>
  <si>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</si>
  <si>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</si>
  <si>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</si>
  <si>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</si>
  <si>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</si>
  <si>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</si>
  <si>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</si>
  <si>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</si>
  <si>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</si>
  <si>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</si>
  <si>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</si>
  <si>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</si>
  <si>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</si>
  <si>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</si>
  <si>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</si>
  <si>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</si>
  <si>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</si>
  <si>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</si>
  <si>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</si>
  <si>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</si>
  <si>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</si>
  <si>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</si>
  <si>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</si>
  <si>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</si>
  <si>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</si>
  <si>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</si>
  <si>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</si>
  <si>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</si>
  <si>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</si>
  <si>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</si>
  <si>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</si>
  <si>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</si>
  <si>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</si>
  <si>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</si>
  <si>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</si>
  <si>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</si>
  <si>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</si>
  <si>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</si>
  <si>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</si>
  <si>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</si>
  <si>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</si>
  <si>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</si>
  <si>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</si>
  <si>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</si>
  <si>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</si>
  <si>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</si>
  <si>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</si>
  <si>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</si>
  <si>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</si>
  <si>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</si>
  <si>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</si>
  <si>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</si>
  <si>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</si>
  <si>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</si>
  <si>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</si>
  <si>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</si>
  <si>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</si>
  <si>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</si>
  <si>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</si>
  <si>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</si>
  <si>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</si>
  <si>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</si>
  <si>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</si>
  <si>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</si>
  <si>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</si>
  <si>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</si>
  <si>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</si>
  <si>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</si>
  <si>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</si>
  <si>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</si>
  <si>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</si>
  <si>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</si>
  <si>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</si>
  <si>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</si>
  <si>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</si>
  <si>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</si>
  <si>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</si>
  <si>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</si>
  <si>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</si>
  <si>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</si>
  <si>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</si>
  <si>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</si>
  <si>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</si>
  <si>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</si>
  <si>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</si>
  <si>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</si>
  <si>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</si>
  <si>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</si>
  <si>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</si>
  <si>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</si>
  <si>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</si>
  <si>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</si>
  <si>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</si>
  <si>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</si>
  <si>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</si>
  <si>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</si>
  <si>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</si>
  <si>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</si>
  <si>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</si>
  <si>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</si>
  <si>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</si>
  <si>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</si>
  <si>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</si>
  <si>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</si>
  <si>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</si>
  <si>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</si>
  <si>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</si>
  <si>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</si>
  <si>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</si>
  <si>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</si>
  <si>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</si>
  <si>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</si>
  <si>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</si>
  <si>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</si>
  <si>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</si>
  <si>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</si>
  <si>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</si>
  <si>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</si>
  <si>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</si>
  <si>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</si>
  <si>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</si>
  <si>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</si>
  <si>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</si>
  <si>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</si>
  <si>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</si>
  <si>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</si>
  <si>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</si>
  <si>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</si>
  <si>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</si>
  <si>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</si>
  <si>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</si>
  <si>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</si>
  <si>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</si>
  <si>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</si>
  <si>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</si>
  <si>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</si>
  <si>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</si>
  <si>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</si>
  <si>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</si>
  <si>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</si>
  <si>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</si>
  <si>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</si>
  <si>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</si>
  <si>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</si>
  <si>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</si>
  <si>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</si>
  <si>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</si>
  <si>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</si>
  <si>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</si>
  <si>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</si>
  <si>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</si>
  <si>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</si>
  <si>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</si>
  <si>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</si>
  <si>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</si>
  <si>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</si>
  <si>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</si>
  <si>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</si>
  <si>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</si>
  <si>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</si>
  <si>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</si>
  <si>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</si>
  <si>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</si>
  <si>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</si>
  <si>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</si>
  <si>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</si>
  <si>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</si>
  <si>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</si>
  <si>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</si>
  <si>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</si>
  <si>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</si>
  <si>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</si>
  <si>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</si>
  <si>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</si>
  <si>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</si>
  <si>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</si>
  <si>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</si>
  <si>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</si>
  <si>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</si>
  <si>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</si>
  <si>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</si>
  <si>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</si>
  <si>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</si>
  <si>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</si>
  <si>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</si>
  <si>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</si>
  <si>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</si>
  <si>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</si>
  <si>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</si>
  <si>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</si>
  <si>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</si>
  <si>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</si>
  <si>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</si>
  <si>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</si>
  <si>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</si>
  <si>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</si>
  <si>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</si>
  <si>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</si>
  <si>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</si>
  <si>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</si>
  <si>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</si>
  <si>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</si>
  <si>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</si>
  <si>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</si>
  <si>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</si>
  <si>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</si>
  <si>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</si>
  <si>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</si>
  <si>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</si>
  <si>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</si>
  <si>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</si>
  <si>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</si>
  <si>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</si>
  <si>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</si>
  <si>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</si>
  <si>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</si>
  <si>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</si>
  <si>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</si>
  <si>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</si>
  <si>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</si>
  <si>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</si>
  <si>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</si>
  <si>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</si>
  <si>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</si>
  <si>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</si>
  <si>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</si>
  <si>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</si>
  <si>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</si>
  <si>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</si>
  <si>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</si>
  <si>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</si>
  <si>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</si>
  <si>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</si>
  <si>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</si>
  <si>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</si>
  <si>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</si>
  <si>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</si>
  <si>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</si>
  <si>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</si>
  <si>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</si>
  <si>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</si>
  <si>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</si>
  <si>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</si>
  <si>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</si>
  <si>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</si>
  <si>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</si>
  <si>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</si>
  <si>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</si>
  <si>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</si>
  <si>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</si>
  <si>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</si>
  <si>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</si>
  <si>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</si>
  <si>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</si>
  <si>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</si>
  <si>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</si>
  <si>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</si>
  <si>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</si>
  <si>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</si>
  <si>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</si>
  <si>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</si>
  <si>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</si>
  <si>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</si>
  <si>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</si>
  <si>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</si>
  <si>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</si>
  <si>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</si>
  <si>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</si>
  <si>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</si>
  <si>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</si>
  <si>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</si>
  <si>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</si>
  <si>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</si>
  <si>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</si>
  <si>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</si>
  <si>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</si>
  <si>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</si>
  <si>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</si>
  <si>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</si>
  <si>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</si>
  <si>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</si>
  <si>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</si>
  <si>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</si>
  <si>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</si>
  <si>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</si>
  <si>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</si>
  <si>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</si>
  <si>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</si>
  <si>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</si>
  <si>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</si>
  <si>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</si>
  <si>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</si>
  <si>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</si>
  <si>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</si>
  <si>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</si>
  <si>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</si>
  <si>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</si>
  <si>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</si>
  <si>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</si>
  <si>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</si>
  <si>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</si>
  <si>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</si>
  <si>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</si>
  <si>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</si>
  <si>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</si>
  <si>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</si>
  <si>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</si>
  <si>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</si>
  <si>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</si>
  <si>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</si>
  <si>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</si>
  <si>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</si>
  <si>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</si>
  <si>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</si>
  <si>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</si>
  <si>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</si>
  <si>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</si>
  <si>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</si>
  <si>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</si>
  <si>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</si>
  <si>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</si>
  <si>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</si>
  <si>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</si>
  <si>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</si>
  <si>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</si>
  <si>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</si>
  <si>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</si>
  <si>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</si>
  <si>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</si>
  <si>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</si>
  <si>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</si>
  <si>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</si>
  <si>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</si>
  <si>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</si>
  <si>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</si>
  <si>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</si>
  <si>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</si>
  <si>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</si>
  <si>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</si>
  <si>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</si>
  <si>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</si>
  <si>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</si>
  <si>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</si>
  <si>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</si>
  <si>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</si>
  <si>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</si>
  <si>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</si>
  <si>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</si>
  <si>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</si>
  <si>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</si>
  <si>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</si>
  <si>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</si>
  <si>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</si>
  <si>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</si>
  <si>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</si>
  <si>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</si>
  <si>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</si>
  <si>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</si>
  <si>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</si>
  <si>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</si>
  <si>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</si>
  <si>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</si>
  <si>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</si>
  <si>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</si>
  <si>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</si>
  <si>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</si>
  <si>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</si>
  <si>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</si>
  <si>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</si>
  <si>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</si>
  <si>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</si>
  <si>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</si>
  <si>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</si>
  <si>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</si>
  <si>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</si>
  <si>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</si>
  <si>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</si>
  <si>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</si>
  <si>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</si>
  <si>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</si>
  <si>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</si>
  <si>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</si>
  <si>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</si>
  <si>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</si>
  <si>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</si>
  <si>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</si>
  <si>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</si>
  <si>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</si>
  <si>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</si>
  <si>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</si>
  <si>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</si>
  <si>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</si>
  <si>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</si>
  <si>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</si>
  <si>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</si>
  <si>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</si>
  <si>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</si>
  <si>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</si>
  <si>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</si>
  <si>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</si>
  <si>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</si>
  <si>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</si>
  <si>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</si>
  <si>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</si>
  <si>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</si>
  <si>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</si>
  <si>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</si>
  <si>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</si>
  <si>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</si>
  <si>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</si>
  <si>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</si>
  <si>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</si>
  <si>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</si>
  <si>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</si>
  <si>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</si>
  <si>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</si>
  <si>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</si>
  <si>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</si>
  <si>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</si>
  <si>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</si>
  <si>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</si>
  <si>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</si>
  <si>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</si>
  <si>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</si>
  <si>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</si>
  <si>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</si>
  <si>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</si>
  <si>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</si>
  <si>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</si>
  <si>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</si>
  <si>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</si>
  <si>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</si>
  <si>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</si>
  <si>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</si>
  <si>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</si>
  <si>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</si>
  <si>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</si>
  <si>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</si>
  <si>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</si>
  <si>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</si>
  <si>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</si>
  <si>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</si>
  <si>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</si>
  <si>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</si>
  <si>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</si>
  <si>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</si>
  <si>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</si>
  <si>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</si>
  <si>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</si>
  <si>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</si>
  <si>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</si>
  <si>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</si>
  <si>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</si>
  <si>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</si>
  <si>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</si>
  <si>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</si>
  <si>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</si>
  <si>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</si>
  <si>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</si>
  <si>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</si>
  <si>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</si>
  <si>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</si>
  <si>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</si>
  <si>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</si>
  <si>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</si>
  <si>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</si>
  <si>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</si>
  <si>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</si>
  <si>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</si>
  <si>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</si>
  <si>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</si>
  <si>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</si>
  <si>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</si>
  <si>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</si>
  <si>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</si>
  <si>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</si>
  <si>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</si>
  <si>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</si>
  <si>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</si>
  <si>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</si>
  <si>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</si>
  <si>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</si>
  <si>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</si>
  <si>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</si>
  <si>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</si>
  <si>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</si>
  <si>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</si>
  <si>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</si>
  <si>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</si>
  <si>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</si>
  <si>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</si>
  <si>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</si>
  <si>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</si>
  <si>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</si>
  <si>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</si>
  <si>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</si>
  <si>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</si>
  <si>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</si>
  <si>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</si>
  <si>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</si>
  <si>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</si>
  <si>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</si>
  <si>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</si>
  <si>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</si>
  <si>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</si>
  <si>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</si>
  <si>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</si>
  <si>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</si>
  <si>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</si>
  <si>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</si>
  <si>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</si>
  <si>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</si>
  <si>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</si>
  <si>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</si>
  <si>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</si>
  <si>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</si>
  <si>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</si>
  <si>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</si>
  <si>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</si>
  <si>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</si>
  <si>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</si>
  <si>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</si>
  <si>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</si>
  <si>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</si>
  <si>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</si>
  <si>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</si>
  <si>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</si>
  <si>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</si>
  <si>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</si>
  <si>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</si>
  <si>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</si>
  <si>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</si>
  <si>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</si>
  <si>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</si>
  <si>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</si>
  <si>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</si>
  <si>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</si>
  <si>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</si>
  <si>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</si>
  <si>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</si>
  <si>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</si>
  <si>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</si>
  <si>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</si>
  <si>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</si>
  <si>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</si>
  <si>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</si>
  <si>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</si>
  <si>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</si>
  <si>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</si>
  <si>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</si>
  <si>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</si>
  <si>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</si>
  <si>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</si>
  <si>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</si>
  <si>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</si>
  <si>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</si>
  <si>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</si>
  <si>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</si>
  <si>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</si>
  <si>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</si>
  <si>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</si>
  <si>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</si>
  <si>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</si>
  <si>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</si>
  <si>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</si>
  <si>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</si>
  <si>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</si>
  <si>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</si>
  <si>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</si>
  <si>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</si>
  <si>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</si>
  <si>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</si>
  <si>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</si>
  <si>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</si>
  <si>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</si>
  <si>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</si>
  <si>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</si>
  <si>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</si>
  <si>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</si>
  <si>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</si>
  <si>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</si>
  <si>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</si>
  <si>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</si>
  <si>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</si>
  <si>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</si>
  <si>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</si>
  <si>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</si>
  <si>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</si>
  <si>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</si>
  <si>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</si>
  <si>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</si>
  <si>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</si>
  <si>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</si>
  <si>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</si>
  <si>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</si>
  <si>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</si>
  <si>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</si>
  <si>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</si>
  <si>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</si>
  <si>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</si>
  <si>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</si>
  <si>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</si>
  <si>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</si>
  <si>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</si>
  <si>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</si>
  <si>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</si>
  <si>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</si>
  <si>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</si>
  <si>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</si>
  <si>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</si>
  <si>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</si>
  <si>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</si>
  <si>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</si>
  <si>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</si>
  <si>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</si>
  <si>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</si>
  <si>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</si>
  <si>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</si>
  <si>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</si>
  <si>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</si>
  <si>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</si>
  <si>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</si>
  <si>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</si>
  <si>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</si>
  <si>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</si>
  <si>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</si>
  <si>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</si>
  <si>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</si>
  <si>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</si>
  <si>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</si>
  <si>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</si>
  <si>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</si>
  <si>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</si>
  <si>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</si>
  <si>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</si>
  <si>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</si>
  <si>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</si>
  <si>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</si>
  <si>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</si>
  <si>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</si>
  <si>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</si>
  <si>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</si>
  <si>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</si>
  <si>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</si>
  <si>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</si>
  <si>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</si>
  <si>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</si>
  <si>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</si>
  <si>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</si>
  <si>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</si>
  <si>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</si>
  <si>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</si>
  <si>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</si>
  <si>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</si>
  <si>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</si>
  <si>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</si>
  <si>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</si>
  <si>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</si>
  <si>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</si>
  <si>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</si>
  <si>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</si>
  <si>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</si>
  <si>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</si>
  <si>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</si>
  <si>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</si>
  <si>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</si>
  <si>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</si>
  <si>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</si>
  <si>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</si>
  <si>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</si>
  <si>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</si>
  <si>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</si>
  <si>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</si>
  <si>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</si>
  <si>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</si>
  <si>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</si>
  <si>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</si>
  <si>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</si>
  <si>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</si>
  <si>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</si>
  <si>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</si>
  <si>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</si>
  <si>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</si>
  <si>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</si>
  <si>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</si>
  <si>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</si>
  <si>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</si>
  <si>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</si>
  <si>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</si>
  <si>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</si>
  <si>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</si>
  <si>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</si>
  <si>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</si>
  <si>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</si>
  <si>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</si>
  <si>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</si>
  <si>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</si>
  <si>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</si>
  <si>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</si>
  <si>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</si>
  <si>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</si>
  <si>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</si>
  <si>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</si>
  <si>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</si>
  <si>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</si>
  <si>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</si>
  <si>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</si>
  <si>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</si>
  <si>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</si>
  <si>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</si>
  <si>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</si>
  <si>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</si>
  <si>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</si>
  <si>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</si>
  <si>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</si>
  <si>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</si>
  <si>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</si>
  <si>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</si>
  <si>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</si>
  <si>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</si>
  <si>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</si>
  <si>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</si>
  <si>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</si>
  <si>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</si>
  <si>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</si>
  <si>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</si>
  <si>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</si>
  <si>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</si>
  <si>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</si>
  <si>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</si>
  <si>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</si>
  <si>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</si>
  <si>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</si>
  <si>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</si>
  <si>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</si>
  <si>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</si>
  <si>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</si>
  <si>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</si>
  <si>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</si>
  <si>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</si>
  <si>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</si>
  <si>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</si>
  <si>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</si>
  <si>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</si>
  <si>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</si>
  <si>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</si>
  <si>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</si>
  <si>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</si>
  <si>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</si>
  <si>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</si>
  <si>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</si>
  <si>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</si>
  <si>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</si>
  <si>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</si>
  <si>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</si>
  <si>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</si>
  <si>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</si>
  <si>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</si>
  <si>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</si>
  <si>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</si>
  <si>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</si>
  <si>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</si>
  <si>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</si>
  <si>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</si>
  <si>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</si>
  <si>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</si>
  <si>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</si>
  <si>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</si>
  <si>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</si>
  <si>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</si>
  <si>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</si>
  <si>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</si>
  <si>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</si>
  <si>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</si>
  <si>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</si>
  <si>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</si>
  <si>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</si>
  <si>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</si>
  <si>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</si>
  <si>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</si>
  <si>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</si>
  <si>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</si>
  <si>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</si>
  <si>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</si>
  <si>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</si>
  <si>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</si>
  <si>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</si>
  <si>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</si>
  <si>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</si>
  <si>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</si>
  <si>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</si>
  <si>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</si>
  <si>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</si>
  <si>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</si>
  <si>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</si>
  <si>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</si>
  <si>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</si>
  <si>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</si>
  <si>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</si>
  <si>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</si>
  <si>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</si>
  <si>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</si>
  <si>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</si>
  <si>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</si>
  <si>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</si>
  <si>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</si>
  <si>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</si>
  <si>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</si>
  <si>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</si>
  <si>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</si>
  <si>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</si>
  <si>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</si>
  <si>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</si>
  <si>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</si>
  <si>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</si>
  <si>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</si>
  <si>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</si>
  <si>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</si>
  <si>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</si>
  <si>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</si>
  <si>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</si>
  <si>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</si>
  <si>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</si>
  <si>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</si>
  <si>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</si>
  <si>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</si>
  <si>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</si>
  <si>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</si>
  <si>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</si>
  <si>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</si>
  <si>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</si>
  <si>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</si>
  <si>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</si>
  <si>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</si>
  <si>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</si>
  <si>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</si>
  <si>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</si>
  <si>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</si>
  <si>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</si>
  <si>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</si>
  <si>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</si>
  <si>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</si>
  <si>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</si>
  <si>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</si>
  <si>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</si>
  <si>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</si>
  <si>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</si>
  <si>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</si>
  <si>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</si>
  <si>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</si>
  <si>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</si>
  <si>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</si>
  <si>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</si>
  <si>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</si>
  <si>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</si>
  <si>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</si>
  <si>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</si>
  <si>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</si>
  <si>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</si>
  <si>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</si>
  <si>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</si>
  <si>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</si>
  <si>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</si>
  <si>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</si>
  <si>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</si>
  <si>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</si>
  <si>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</si>
  <si>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</si>
  <si>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</si>
  <si>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</si>
  <si>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</si>
  <si>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</si>
  <si>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</si>
  <si>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</si>
  <si>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</si>
  <si>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</si>
  <si>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</si>
  <si>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</si>
  <si>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</si>
  <si>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</si>
  <si>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</si>
  <si>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</si>
  <si>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</si>
  <si>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</si>
  <si>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</si>
  <si>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</si>
  <si>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</si>
  <si>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</si>
  <si>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</si>
  <si>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</si>
  <si>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</si>
  <si>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</si>
  <si>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</si>
  <si>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</si>
  <si>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</si>
  <si>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</si>
  <si>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</si>
  <si>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</si>
  <si>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</si>
  <si>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</si>
  <si>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</si>
  <si>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</si>
  <si>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</si>
  <si>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</si>
  <si>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</si>
  <si>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</si>
  <si>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</si>
  <si>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</si>
  <si>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</si>
  <si>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</si>
  <si>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</si>
  <si>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</si>
  <si>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</si>
  <si>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</si>
  <si>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</si>
  <si>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</si>
  <si>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</si>
  <si>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</si>
  <si>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</si>
  <si>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</si>
  <si>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</si>
  <si>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</si>
  <si>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</si>
  <si>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</si>
  <si>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</si>
  <si>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</si>
  <si>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</si>
  <si>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</si>
  <si>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</si>
  <si>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</si>
  <si>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</si>
  <si>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</si>
  <si>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</si>
  <si>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</si>
  <si>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</si>
  <si>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</si>
  <si>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</si>
  <si>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</si>
  <si>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</si>
  <si>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</si>
  <si>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</si>
  <si>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</si>
  <si>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</si>
  <si>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</si>
  <si>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</si>
  <si>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</si>
  <si>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</si>
  <si>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</si>
  <si>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</si>
  <si>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</si>
  <si>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</si>
  <si>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</si>
  <si>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</si>
  <si>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</si>
  <si>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</si>
  <si>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</si>
  <si>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</si>
  <si>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</si>
  <si>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</si>
  <si>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</si>
  <si>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</si>
  <si>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</si>
  <si>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</si>
  <si>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</si>
  <si>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</si>
  <si>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</si>
  <si>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</si>
  <si>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</si>
  <si>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</si>
  <si>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</si>
  <si>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</si>
  <si>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</si>
  <si>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</si>
  <si>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</si>
  <si>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</si>
  <si>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</si>
  <si>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</si>
  <si>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</si>
  <si>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</si>
  <si>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</si>
  <si>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</si>
  <si>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</si>
  <si>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</si>
  <si>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</si>
  <si>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</si>
  <si>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</si>
  <si>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</si>
  <si>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</si>
  <si>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</si>
  <si>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</si>
  <si>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</si>
  <si>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</si>
  <si>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</si>
  <si>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</si>
  <si>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</si>
  <si>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</si>
  <si>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</si>
  <si>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</si>
  <si>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</si>
  <si>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</si>
  <si>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</si>
  <si>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</si>
  <si>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</si>
  <si>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</si>
  <si>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</si>
  <si>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</si>
  <si>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</si>
  <si>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</si>
  <si>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</si>
  <si>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</si>
  <si>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</si>
  <si>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</si>
  <si>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</si>
  <si>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</si>
  <si>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</si>
  <si>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</si>
  <si>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</si>
  <si>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</si>
  <si>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</si>
  <si>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</si>
  <si>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</si>
  <si>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</si>
  <si>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</si>
  <si>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</si>
  <si>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</si>
  <si>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</si>
  <si>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</si>
  <si>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</si>
  <si>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</si>
  <si>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</si>
  <si>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</si>
  <si>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</si>
  <si>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</si>
  <si>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</si>
  <si>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</si>
  <si>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</si>
  <si>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</si>
  <si>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</si>
  <si>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</si>
  <si>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</si>
  <si>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</si>
  <si>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</si>
  <si>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</si>
  <si>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</si>
  <si>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</si>
  <si>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</si>
  <si>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</si>
  <si>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</si>
  <si>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</si>
  <si>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</si>
  <si>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</si>
  <si>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</si>
  <si>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</si>
  <si>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</si>
  <si>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</si>
  <si>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</si>
  <si>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</si>
  <si>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</si>
  <si>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</si>
  <si>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</si>
  <si>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</si>
  <si>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</si>
  <si>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</si>
  <si>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</si>
  <si>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</si>
  <si>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</si>
  <si>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</si>
  <si>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</si>
  <si>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</si>
  <si>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</si>
  <si>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</si>
  <si>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</si>
  <si>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</si>
  <si>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</si>
  <si>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</si>
  <si>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</si>
  <si>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</si>
  <si>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</si>
  <si>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</si>
  <si>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</si>
  <si>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</si>
  <si>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</si>
  <si>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</si>
  <si>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</si>
  <si>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</si>
  <si>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</si>
  <si>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</si>
  <si>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</si>
  <si>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</si>
  <si>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</si>
  <si>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</si>
  <si>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</si>
  <si>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</si>
  <si>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</si>
  <si>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</si>
  <si>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</si>
  <si>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</si>
  <si>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</si>
  <si>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</si>
  <si>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</si>
  <si>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</si>
  <si>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</si>
  <si>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</si>
  <si>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</si>
  <si>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</si>
  <si>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</si>
  <si>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</si>
  <si>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</si>
  <si>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</si>
  <si>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</si>
  <si>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</si>
  <si>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</si>
  <si>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</si>
  <si>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</si>
  <si>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</si>
  <si>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</si>
  <si>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</si>
  <si>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</si>
  <si>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</si>
  <si>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</si>
  <si>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</si>
  <si>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</si>
  <si>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</si>
  <si>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</si>
  <si>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</si>
  <si>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</si>
  <si>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</si>
  <si>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</si>
  <si>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</si>
  <si>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</si>
  <si>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</si>
  <si>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</si>
  <si>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</si>
  <si>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</si>
  <si>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</si>
  <si>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</si>
  <si>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</si>
  <si>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</si>
  <si>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</si>
  <si>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</si>
  <si>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</si>
  <si>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</si>
  <si>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</si>
  <si>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</si>
  <si>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</si>
  <si>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</si>
  <si>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</si>
  <si>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</si>
  <si>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</si>
  <si>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</si>
  <si>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</si>
  <si>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</si>
  <si>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</si>
  <si>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</si>
  <si>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</si>
  <si>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</si>
  <si>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</si>
  <si>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</si>
  <si>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</si>
  <si>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</si>
  <si>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</si>
  <si>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</si>
  <si>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</si>
  <si>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</si>
  <si>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</si>
  <si>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</si>
  <si>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</si>
  <si>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</si>
  <si>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</si>
  <si>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</si>
  <si>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</si>
  <si>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</si>
  <si>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</si>
  <si>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</si>
  <si>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</si>
  <si>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</si>
  <si>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</si>
  <si>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</si>
  <si>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</si>
  <si>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</si>
  <si>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</si>
  <si>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</si>
  <si>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</si>
  <si>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</si>
  <si>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</si>
  <si>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</si>
  <si>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</si>
  <si>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</si>
  <si>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</si>
  <si>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</si>
  <si>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</si>
  <si>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</si>
  <si>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</si>
  <si>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</si>
  <si>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</si>
  <si>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</si>
  <si>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</si>
  <si>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</si>
  <si>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</si>
  <si>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</si>
  <si>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</si>
  <si>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</si>
  <si>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</si>
  <si>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</si>
  <si>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</si>
  <si>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</si>
  <si>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</si>
  <si>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</si>
  <si>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</si>
  <si>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</si>
  <si>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</si>
  <si>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</si>
  <si>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</si>
  <si>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</si>
  <si>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</si>
  <si>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</si>
  <si>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</si>
  <si>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</si>
  <si>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</si>
  <si>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</si>
  <si>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</si>
  <si>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</si>
  <si>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</si>
  <si>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</si>
  <si>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</si>
  <si>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</si>
  <si>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</si>
  <si>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</si>
  <si>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</si>
  <si>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</si>
  <si>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</si>
  <si>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</si>
  <si>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</si>
  <si>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</si>
  <si>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</si>
  <si>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</si>
  <si>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</si>
  <si>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</si>
  <si>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</si>
  <si>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</si>
  <si>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</si>
  <si>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</si>
  <si>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</si>
  <si>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</si>
  <si>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</si>
  <si>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</si>
  <si>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</si>
  <si>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</si>
  <si>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</si>
  <si>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</si>
  <si>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</si>
  <si>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</si>
  <si>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</si>
  <si>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</si>
  <si>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</si>
  <si>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</si>
  <si>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</si>
  <si>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</si>
  <si>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</si>
  <si>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</si>
  <si>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</si>
  <si>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</si>
  <si>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</si>
  <si>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</si>
  <si>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</si>
  <si>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</si>
  <si>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</si>
  <si>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</si>
  <si>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</si>
  <si>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</si>
  <si>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</si>
  <si>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</si>
  <si>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</si>
  <si>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</si>
  <si>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</si>
  <si>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</si>
  <si>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</si>
  <si>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</si>
  <si>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</si>
  <si>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</si>
  <si>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</si>
  <si>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</si>
  <si>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</si>
  <si>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</si>
  <si>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</si>
  <si>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</si>
  <si>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</si>
  <si>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</si>
  <si>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</si>
  <si>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</si>
  <si>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</si>
  <si>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</si>
  <si>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</si>
  <si>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</si>
  <si>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</si>
  <si>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</si>
  <si>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</si>
  <si>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</si>
  <si>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</si>
  <si>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</si>
  <si>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</si>
  <si>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</si>
  <si>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</si>
  <si>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</si>
  <si>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</si>
  <si>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</si>
  <si>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</si>
  <si>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</si>
  <si>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</si>
  <si>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</si>
  <si>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</si>
  <si>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</si>
  <si>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</si>
  <si>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</si>
  <si>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</si>
  <si>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</si>
  <si>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</si>
  <si>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</si>
  <si>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</si>
  <si>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</si>
  <si>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</si>
  <si>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</si>
  <si>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</si>
  <si>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</si>
  <si>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</si>
  <si>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</si>
  <si>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</si>
  <si>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</si>
  <si>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</si>
  <si>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</si>
  <si>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</si>
  <si>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</si>
  <si>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</si>
  <si>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</si>
  <si>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</si>
  <si>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</si>
  <si>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</si>
  <si>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</si>
  <si>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</si>
  <si>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</si>
  <si>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</si>
  <si>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</si>
  <si>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</si>
  <si>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</si>
  <si>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</si>
  <si>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</si>
  <si>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</si>
  <si>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</si>
  <si>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</si>
  <si>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</si>
  <si>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</si>
  <si>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</si>
  <si>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</si>
  <si>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</si>
  <si>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</si>
  <si>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</si>
  <si>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</si>
  <si>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</si>
  <si>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</si>
  <si>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</si>
  <si>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</si>
  <si>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</si>
  <si>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</si>
  <si>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</si>
  <si>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</si>
  <si>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</si>
  <si>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</si>
  <si>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</si>
  <si>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</si>
  <si>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</si>
  <si>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</si>
  <si>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</si>
  <si>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</si>
  <si>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</si>
  <si>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</si>
  <si>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</si>
  <si>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</si>
  <si>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</si>
  <si>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</si>
  <si>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</si>
  <si>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</si>
  <si>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</si>
  <si>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</si>
  <si>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</si>
  <si>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</si>
  <si>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</si>
  <si>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</si>
  <si>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</si>
  <si>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</si>
  <si>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</si>
  <si>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</si>
  <si>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</si>
  <si>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</si>
  <si>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</si>
  <si>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</si>
  <si>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</si>
  <si>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</si>
  <si>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</si>
  <si>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</si>
  <si>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</si>
  <si>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</si>
  <si>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</si>
  <si>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</si>
  <si>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</si>
  <si>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</si>
  <si>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</si>
  <si>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</si>
  <si>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</si>
  <si>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</si>
  <si>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</si>
  <si>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</si>
  <si>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</si>
  <si>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</si>
  <si>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</si>
  <si>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</si>
  <si>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</si>
  <si>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</si>
  <si>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</si>
  <si>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</si>
  <si>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</si>
  <si>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</si>
  <si>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</si>
  <si>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</si>
  <si>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</si>
  <si>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</si>
  <si>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</si>
  <si>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</si>
  <si>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</si>
  <si>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</si>
  <si>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</si>
  <si>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</si>
  <si>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</si>
  <si>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</si>
  <si>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</si>
  <si>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</si>
  <si>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</si>
  <si>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</si>
  <si>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</si>
  <si>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</si>
  <si>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</si>
  <si>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</si>
  <si>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</si>
  <si>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</si>
  <si>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</si>
  <si>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</si>
  <si>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</si>
  <si>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</si>
  <si>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</si>
  <si>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</si>
  <si>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</si>
  <si>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</si>
  <si>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</si>
  <si>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</si>
  <si>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</si>
  <si>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</si>
  <si>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</si>
  <si>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</si>
  <si>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</si>
  <si>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</si>
  <si>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</si>
  <si>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</si>
  <si>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</si>
  <si>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</si>
  <si>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</si>
  <si>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</si>
  <si>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</si>
  <si>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</si>
  <si>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</si>
  <si>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</si>
  <si>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</si>
  <si>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</si>
  <si>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</si>
  <si>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</si>
  <si>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</si>
  <si>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</si>
  <si>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</si>
  <si>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</si>
  <si>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</si>
  <si>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</si>
  <si>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</si>
  <si>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</si>
  <si>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</si>
  <si>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</si>
  <si>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</si>
  <si>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</si>
  <si>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</si>
  <si>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</si>
  <si>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</si>
  <si>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</si>
  <si>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</si>
  <si>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</si>
  <si>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</si>
  <si>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</si>
  <si>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</si>
  <si>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</si>
  <si>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</si>
  <si>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</si>
  <si>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</si>
  <si>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</si>
  <si>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</si>
  <si>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</si>
  <si>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</si>
  <si>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</si>
  <si>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</si>
  <si>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</si>
  <si>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</si>
  <si>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</si>
  <si>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</si>
  <si>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</si>
  <si>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</si>
  <si>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</si>
  <si>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</si>
  <si>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</si>
  <si>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</si>
  <si>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</si>
  <si>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</si>
  <si>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</si>
  <si>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</si>
  <si>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</si>
  <si>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</si>
  <si>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</si>
  <si>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</si>
  <si>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</si>
  <si>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</si>
  <si>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</si>
  <si>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</si>
  <si>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</si>
  <si>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</si>
  <si>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</si>
  <si>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</si>
  <si>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</si>
  <si>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</si>
  <si>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</si>
  <si>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</si>
  <si>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</si>
  <si>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</si>
  <si>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</si>
  <si>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</si>
  <si>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</si>
  <si>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</si>
  <si>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</si>
  <si>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</si>
  <si>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</si>
  <si>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</si>
  <si>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</si>
  <si>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</si>
  <si>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</si>
  <si>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</si>
  <si>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</si>
  <si>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</si>
  <si>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</si>
  <si>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</si>
  <si>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</si>
  <si>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</si>
  <si>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</si>
  <si>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</si>
  <si>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</si>
  <si>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</si>
  <si>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</si>
  <si>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</si>
  <si>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</si>
  <si>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</si>
  <si>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</si>
  <si>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</si>
  <si>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</si>
  <si>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</si>
  <si>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</si>
  <si>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</si>
  <si>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</si>
  <si>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</si>
  <si>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</si>
  <si>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</si>
  <si>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</si>
  <si>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</si>
  <si>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</si>
  <si>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</si>
  <si>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</si>
  <si>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</si>
  <si>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</si>
  <si>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</si>
  <si>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</si>
  <si>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</si>
  <si>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</si>
  <si>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</si>
  <si>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</si>
  <si>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</si>
  <si>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</si>
  <si>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</si>
  <si>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</si>
  <si>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</si>
  <si>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</si>
  <si>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</si>
  <si>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</si>
  <si>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</si>
  <si>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</si>
  <si>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</si>
  <si>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</si>
  <si>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</si>
  <si>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</si>
  <si>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</si>
  <si>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</si>
  <si>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</si>
  <si>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</si>
  <si>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</si>
  <si>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</si>
  <si>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</si>
  <si>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</si>
  <si>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</si>
  <si>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</si>
  <si>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</si>
  <si>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</si>
  <si>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</si>
  <si>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</si>
  <si>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</si>
  <si>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</si>
  <si>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</si>
  <si>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</si>
  <si>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</si>
  <si>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</si>
  <si>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</si>
  <si>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</si>
  <si>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</si>
  <si>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</si>
  <si>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</si>
  <si>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</si>
  <si>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</si>
  <si>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</si>
  <si>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</si>
  <si>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</si>
  <si>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</si>
  <si>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</si>
  <si>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</si>
  <si>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</si>
  <si>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</si>
  <si>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</si>
  <si>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</si>
  <si>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</si>
  <si>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</si>
  <si>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</si>
  <si>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</si>
  <si>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</si>
  <si>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</si>
  <si>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</si>
  <si>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</si>
  <si>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</si>
  <si>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</si>
  <si>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</si>
  <si>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</si>
  <si>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</si>
  <si>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</si>
  <si>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</si>
  <si>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</si>
  <si>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</si>
  <si>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</si>
  <si>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</si>
  <si>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</si>
  <si>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</si>
  <si>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</si>
  <si>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</si>
  <si>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</si>
  <si>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</si>
  <si>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</si>
  <si>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</si>
  <si>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</si>
  <si>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</si>
  <si>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</si>
  <si>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</si>
  <si>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</si>
  <si>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</si>
  <si>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</si>
  <si>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</si>
  <si>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</si>
  <si>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</si>
  <si>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</si>
  <si>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</si>
  <si>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</si>
  <si>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</si>
  <si>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</si>
  <si>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</si>
  <si>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</si>
  <si>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</si>
  <si>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</si>
  <si>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</si>
  <si>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</si>
  <si>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</si>
  <si>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</si>
  <si>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</si>
  <si>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</si>
  <si>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</si>
  <si>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</si>
  <si>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</si>
  <si>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</si>
  <si>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</si>
  <si>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</si>
  <si>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</si>
  <si>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</si>
  <si>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</si>
  <si>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</si>
  <si>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</si>
  <si>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</si>
  <si>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</si>
  <si>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</si>
  <si>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</si>
  <si>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</si>
  <si>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</si>
  <si>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</si>
  <si>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</si>
  <si>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</si>
  <si>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</si>
  <si>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</si>
  <si>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</si>
  <si>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</si>
  <si>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</si>
  <si>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</si>
  <si>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</si>
  <si>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</si>
  <si>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</si>
  <si>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</si>
  <si>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</si>
  <si>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</si>
  <si>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</si>
  <si>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</si>
  <si>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</si>
  <si>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</si>
  <si>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</si>
  <si>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</si>
  <si>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</si>
  <si>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</si>
  <si>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</si>
  <si>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</si>
  <si>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</si>
  <si>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</si>
  <si>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</si>
  <si>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</si>
  <si>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</si>
  <si>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</si>
  <si>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</si>
  <si>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</si>
  <si>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</si>
  <si>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</si>
  <si>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</si>
  <si>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</si>
  <si>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</si>
  <si>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</si>
  <si>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</si>
  <si>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</si>
  <si>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</si>
  <si>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</si>
  <si>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</si>
  <si>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</si>
  <si>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</si>
  <si>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</si>
  <si>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</si>
  <si>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</si>
  <si>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</si>
  <si>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</si>
  <si>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</si>
  <si>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</si>
  <si>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</si>
  <si>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</si>
  <si>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</si>
  <si>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</si>
  <si>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</si>
  <si>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</si>
  <si>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</si>
  <si>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</si>
  <si>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</si>
  <si>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</si>
  <si>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</si>
  <si>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</si>
  <si>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</si>
  <si>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</si>
  <si>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</si>
  <si>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</si>
  <si>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</si>
  <si>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</si>
  <si>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</si>
  <si>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</si>
  <si>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</si>
  <si>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</si>
  <si>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</si>
  <si>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</si>
  <si>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</si>
  <si>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</si>
  <si>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</si>
  <si>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</si>
  <si>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</si>
  <si>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</si>
  <si>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</si>
  <si>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</si>
  <si>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</si>
  <si>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</si>
  <si>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</si>
  <si>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</si>
  <si>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</si>
  <si>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</si>
  <si>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</si>
  <si>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</si>
  <si>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</si>
  <si>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</si>
  <si>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</si>
  <si>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</si>
  <si>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</si>
  <si>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</si>
  <si>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</si>
  <si>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</si>
  <si>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</si>
  <si>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</si>
  <si>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</si>
  <si>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</si>
  <si>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</si>
  <si>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</si>
  <si>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</si>
  <si>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</si>
  <si>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</si>
  <si>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</si>
  <si>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</si>
  <si>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</si>
  <si>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</si>
  <si>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</si>
  <si>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</si>
  <si>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</si>
  <si>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</si>
  <si>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</si>
  <si>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</si>
  <si>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</si>
  <si>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</si>
  <si>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</si>
  <si>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</si>
  <si>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</si>
  <si>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</si>
  <si>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</si>
  <si>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</si>
  <si>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</si>
  <si>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</si>
  <si>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</si>
  <si>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</si>
  <si>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</si>
  <si>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</si>
  <si>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</si>
  <si>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</si>
  <si>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</si>
  <si>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</si>
  <si>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</si>
  <si>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</si>
  <si>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</si>
  <si>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</si>
  <si>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</si>
  <si>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</si>
  <si>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</si>
  <si>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</si>
  <si>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</si>
  <si>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</si>
  <si>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</si>
  <si>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</si>
  <si>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</si>
  <si>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</si>
  <si>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</si>
  <si>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</si>
  <si>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</si>
  <si>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</si>
  <si>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</si>
  <si>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</si>
  <si>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</si>
  <si>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</si>
  <si>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</si>
  <si>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</si>
  <si>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</si>
  <si>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</si>
  <si>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</si>
  <si>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</si>
  <si>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</si>
  <si>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</si>
  <si>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</si>
  <si>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</si>
  <si>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</si>
  <si>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</si>
  <si>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</si>
  <si>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</si>
  <si>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</si>
  <si>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</si>
  <si>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</si>
  <si>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</si>
  <si>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</si>
  <si>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</si>
  <si>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</si>
  <si>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</si>
  <si>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</si>
  <si>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</si>
  <si>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</si>
  <si>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</si>
  <si>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</si>
  <si>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</si>
  <si>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</si>
  <si>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</si>
  <si>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</si>
  <si>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</si>
  <si>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</si>
  <si>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</si>
  <si>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</si>
  <si>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</si>
  <si>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</si>
  <si>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</si>
  <si>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</si>
  <si>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</si>
  <si>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</si>
  <si>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</si>
  <si>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</si>
  <si>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</si>
  <si>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</si>
  <si>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</si>
  <si>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</si>
  <si>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</si>
  <si>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</si>
  <si>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</si>
  <si>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</si>
  <si>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</si>
  <si>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</si>
  <si>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</si>
  <si>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</si>
  <si>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</si>
  <si>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</si>
  <si>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</si>
  <si>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</si>
  <si>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</si>
  <si>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</si>
  <si>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</si>
  <si>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</si>
  <si>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</si>
  <si>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</si>
  <si>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</si>
  <si>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</si>
  <si>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</si>
  <si>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</si>
  <si>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</si>
  <si>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</si>
  <si>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</si>
  <si>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</si>
  <si>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</si>
  <si>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</si>
  <si>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</si>
  <si>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</si>
  <si>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</si>
  <si>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</si>
  <si>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</si>
  <si>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</si>
  <si>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</si>
  <si>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</si>
  <si>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</si>
  <si>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</si>
  <si>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</si>
  <si>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</si>
  <si>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</si>
  <si>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</si>
  <si>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</si>
  <si>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</si>
  <si>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</si>
  <si>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</si>
  <si>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</si>
  <si>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</si>
  <si>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</si>
  <si>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</si>
  <si>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</si>
  <si>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</si>
  <si>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</si>
  <si>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</si>
  <si>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</si>
  <si>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</si>
  <si>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</si>
  <si>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</si>
  <si>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</si>
  <si>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</si>
  <si>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</si>
  <si>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</si>
  <si>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</si>
  <si>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</si>
  <si>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</si>
  <si>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</si>
  <si>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</si>
  <si>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</si>
  <si>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</si>
  <si>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</si>
  <si>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</si>
  <si>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</si>
  <si>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</si>
  <si>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</si>
  <si>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</si>
  <si>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</si>
  <si>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</si>
  <si>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</si>
  <si>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</si>
  <si>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</si>
  <si>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</si>
  <si>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</si>
  <si>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</si>
  <si>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</si>
  <si>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</si>
  <si>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</si>
  <si>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</si>
  <si>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</si>
  <si>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</si>
  <si>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</si>
  <si>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</si>
  <si>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</si>
  <si>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</si>
  <si>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</si>
  <si>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</si>
  <si>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</si>
  <si>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</si>
  <si>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</si>
  <si>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</si>
  <si>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</si>
  <si>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</si>
  <si>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</si>
  <si>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</si>
  <si>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</si>
  <si>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</si>
  <si>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</si>
  <si>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</si>
  <si>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</si>
  <si>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</si>
  <si>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</si>
  <si>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</si>
  <si>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</si>
  <si>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</si>
  <si>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</si>
  <si>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</si>
  <si>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</si>
  <si>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</si>
  <si>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</si>
  <si>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</si>
  <si>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</si>
  <si>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</si>
  <si>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</si>
  <si>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</si>
  <si>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</si>
  <si>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</si>
  <si>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</si>
  <si>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</si>
  <si>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</si>
  <si>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</si>
  <si>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</si>
  <si>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</si>
  <si>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</si>
  <si>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</si>
  <si>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</si>
  <si>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</si>
  <si>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</si>
  <si>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</si>
  <si>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</si>
  <si>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</si>
  <si>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</si>
  <si>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</si>
  <si>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</si>
  <si>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</si>
  <si>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</si>
  <si>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</si>
  <si>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</si>
  <si>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</si>
  <si>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</si>
  <si>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</si>
  <si>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</si>
  <si>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</si>
  <si>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</si>
  <si>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</si>
  <si>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</si>
  <si>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</si>
  <si>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</si>
  <si>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</si>
  <si>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</si>
  <si>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</si>
  <si>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</si>
  <si>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</si>
  <si>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</si>
  <si>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</si>
  <si>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</si>
  <si>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</si>
  <si>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</si>
  <si>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</si>
  <si>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</si>
  <si>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</si>
  <si>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</si>
  <si>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</si>
  <si>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</si>
  <si>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</si>
  <si>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</si>
  <si>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</si>
  <si>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</si>
  <si>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</si>
  <si>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</si>
  <si>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</si>
  <si>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</si>
  <si>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</si>
  <si>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</si>
  <si>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</si>
  <si>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</si>
  <si>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</si>
  <si>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</si>
  <si>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</si>
  <si>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</si>
  <si>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</si>
  <si>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</si>
  <si>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</si>
  <si>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</si>
  <si>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</si>
  <si>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</si>
  <si>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</si>
  <si>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</si>
  <si>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</si>
  <si>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</si>
  <si>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</si>
  <si>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</si>
  <si>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</si>
  <si>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</si>
  <si>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</si>
  <si>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</si>
  <si>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</si>
  <si>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</si>
  <si>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</si>
  <si>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</si>
  <si>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</si>
  <si>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</si>
  <si>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</si>
  <si>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</si>
  <si>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</si>
  <si>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</si>
  <si>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</si>
  <si>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</si>
  <si>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</si>
  <si>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</si>
  <si>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</si>
  <si>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</si>
  <si>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</si>
  <si>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</si>
  <si>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</si>
  <si>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</si>
  <si>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</si>
  <si>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</si>
  <si>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</si>
  <si>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</si>
  <si>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</si>
  <si>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</si>
  <si>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</si>
  <si>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</si>
  <si>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</si>
  <si>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</si>
  <si>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</si>
  <si>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</si>
  <si>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</si>
  <si>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</si>
  <si>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</si>
  <si>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</si>
  <si>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</si>
  <si>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</si>
  <si>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</si>
  <si>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</si>
  <si>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</si>
  <si>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</si>
  <si>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</si>
  <si>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</si>
  <si>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</si>
  <si>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</si>
  <si>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</si>
  <si>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</si>
  <si>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</si>
  <si>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</si>
  <si>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</si>
  <si>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</si>
  <si>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</si>
  <si>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</si>
  <si>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</si>
  <si>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</si>
  <si>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</si>
  <si>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</si>
  <si>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</si>
  <si>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</si>
  <si>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</si>
  <si>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</si>
  <si>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</si>
  <si>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</si>
  <si>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</si>
  <si>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</si>
  <si>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</si>
  <si>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</si>
  <si>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</si>
  <si>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</si>
  <si>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</si>
  <si>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</si>
  <si>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</si>
  <si>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</si>
  <si>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</si>
  <si>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</si>
  <si>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</si>
  <si>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</si>
  <si>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</si>
  <si>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</si>
  <si>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</si>
  <si>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</si>
  <si>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</si>
  <si>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</si>
  <si>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</si>
  <si>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</si>
  <si>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</si>
  <si>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</si>
  <si>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</si>
  <si>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</si>
  <si>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</si>
  <si>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</si>
  <si>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</si>
  <si>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</si>
  <si>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</si>
  <si>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</si>
  <si>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</si>
  <si>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</si>
  <si>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</si>
  <si>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</si>
  <si>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</si>
  <si>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</si>
  <si>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</si>
  <si>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</si>
  <si>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</si>
  <si>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</si>
  <si>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</si>
  <si>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</si>
  <si>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</si>
  <si>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</si>
  <si>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</si>
  <si>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</si>
  <si>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</si>
  <si>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</si>
  <si>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</si>
  <si>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</si>
  <si>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</si>
  <si>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</si>
  <si>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</si>
  <si>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</si>
  <si>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</si>
  <si>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</si>
  <si>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</si>
  <si>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</si>
  <si>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</si>
  <si>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</si>
  <si>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</si>
  <si>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</si>
  <si>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</si>
  <si>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</si>
  <si>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</si>
  <si>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</si>
  <si>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</si>
  <si>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</si>
  <si>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</si>
  <si>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</si>
  <si>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</si>
  <si>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</si>
  <si>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</si>
  <si>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</si>
  <si>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</si>
  <si>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</si>
  <si>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</si>
  <si>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</si>
  <si>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</si>
  <si>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</si>
  <si>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</si>
  <si>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</si>
  <si>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</si>
  <si>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</si>
  <si>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</si>
  <si>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</si>
  <si>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</si>
  <si>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</si>
  <si>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</si>
  <si>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</si>
  <si>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</si>
  <si>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</si>
  <si>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</si>
  <si>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</si>
  <si>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</si>
  <si>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</si>
  <si>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</si>
  <si>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</si>
  <si>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</si>
  <si>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</si>
  <si>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</si>
  <si>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</si>
  <si>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</si>
  <si>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</si>
  <si>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</si>
  <si>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</si>
  <si>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</si>
  <si>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</si>
  <si>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</si>
  <si>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</si>
  <si>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</si>
  <si>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</si>
  <si>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</si>
  <si>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</si>
  <si>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</si>
  <si>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</si>
  <si>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</si>
  <si>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</si>
  <si>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</si>
  <si>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</si>
  <si>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</si>
  <si>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</si>
  <si>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</si>
  <si>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</si>
  <si>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</si>
  <si>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</si>
  <si>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</si>
  <si>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</si>
  <si>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</si>
  <si>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</si>
  <si>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</si>
  <si>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</si>
  <si>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</si>
  <si>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</si>
  <si>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</si>
  <si>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</si>
  <si>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</si>
  <si>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</si>
  <si>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</si>
  <si>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</si>
  <si>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</si>
  <si>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</si>
  <si>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</si>
  <si>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</si>
  <si>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</si>
  <si>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</si>
  <si>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</si>
  <si>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</si>
  <si>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</si>
  <si>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</si>
  <si>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</si>
  <si>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</si>
  <si>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</si>
  <si>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</si>
  <si>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</si>
  <si>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</si>
  <si>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</si>
  <si>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</si>
  <si>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</si>
  <si>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</si>
  <si>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</si>
  <si>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</si>
  <si>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</si>
  <si>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</si>
  <si>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</si>
  <si>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</si>
  <si>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</si>
  <si>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</si>
  <si>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</si>
  <si>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</si>
  <si>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</si>
  <si>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</si>
  <si>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</si>
  <si>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</si>
  <si>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</si>
  <si>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</si>
  <si>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</si>
  <si>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</si>
  <si>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</si>
  <si>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</si>
  <si>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</si>
  <si>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</si>
  <si>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</si>
  <si>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</si>
  <si>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</si>
  <si>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</si>
  <si>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</si>
  <si>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</si>
  <si>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</si>
  <si>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</si>
  <si>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</si>
  <si>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</si>
  <si>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</si>
  <si>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</si>
  <si>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</si>
  <si>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</si>
  <si>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</si>
  <si>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</si>
  <si>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</si>
  <si>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</si>
  <si>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</si>
  <si>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</si>
  <si>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</si>
  <si>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</si>
  <si>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</si>
  <si>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</si>
  <si>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</si>
  <si>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</si>
  <si>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</si>
  <si>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</si>
  <si>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</si>
  <si>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</si>
  <si>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</si>
  <si>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</si>
  <si>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</si>
  <si>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</si>
  <si>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</si>
  <si>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</si>
  <si>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</si>
  <si>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</si>
  <si>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</si>
  <si>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</si>
  <si>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</si>
  <si>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</si>
  <si>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</si>
  <si>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</si>
  <si>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</si>
  <si>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</si>
  <si>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</si>
  <si>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</si>
  <si>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</si>
  <si>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</si>
  <si>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</si>
  <si>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</si>
  <si>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</si>
  <si>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</si>
  <si>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</si>
  <si>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</si>
  <si>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</si>
  <si>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</si>
  <si>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</si>
  <si>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</si>
  <si>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</si>
  <si>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</si>
  <si>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</si>
  <si>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</si>
  <si>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</si>
  <si>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</si>
  <si>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</si>
  <si>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</si>
  <si>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</si>
  <si>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</si>
  <si>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</si>
  <si>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</si>
  <si>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</si>
  <si>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</si>
  <si>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</si>
  <si>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</si>
  <si>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</si>
  <si>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</si>
  <si>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</si>
  <si>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</si>
  <si>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</si>
  <si>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</si>
  <si>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</si>
  <si>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</si>
  <si>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</si>
  <si>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</si>
  <si>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</si>
  <si>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</si>
  <si>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</si>
  <si>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</si>
  <si>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</si>
  <si>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</si>
  <si>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</si>
  <si>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</si>
  <si>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</si>
  <si>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</si>
  <si>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</si>
  <si>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</si>
  <si>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</si>
  <si>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</si>
  <si>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</si>
  <si>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</si>
  <si>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</si>
  <si>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</si>
  <si>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</si>
  <si>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</si>
  <si>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</si>
  <si>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</si>
  <si>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</si>
  <si>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</si>
  <si>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</si>
  <si>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</si>
  <si>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</si>
  <si>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</si>
  <si>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</si>
  <si>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</si>
  <si>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</si>
  <si>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</si>
  <si>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</si>
  <si>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</si>
  <si>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</si>
  <si>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</si>
  <si>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</si>
  <si>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</si>
  <si>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</si>
  <si>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</si>
  <si>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</si>
  <si>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</si>
  <si>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</si>
  <si>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</si>
  <si>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</si>
  <si>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</si>
  <si>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</si>
  <si>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</si>
  <si>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</si>
  <si>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</si>
  <si>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</si>
  <si>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</si>
  <si>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</si>
  <si>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</si>
  <si>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</si>
  <si>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</si>
  <si>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</si>
  <si>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</si>
  <si>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</si>
  <si>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</si>
  <si>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</si>
  <si>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</si>
  <si>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</si>
  <si>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</si>
  <si>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</si>
  <si>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</si>
  <si>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</si>
  <si>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</si>
  <si>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</si>
  <si>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</si>
  <si>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</si>
  <si>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</si>
  <si>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</si>
  <si>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</si>
  <si>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</si>
  <si>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</si>
  <si>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</si>
  <si>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</si>
  <si>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</si>
  <si>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</si>
  <si>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</si>
  <si>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</si>
  <si>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</si>
  <si>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</si>
  <si>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</si>
  <si>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</si>
  <si>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</si>
  <si>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</si>
  <si>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</si>
  <si>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</si>
  <si>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</si>
  <si>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</si>
  <si>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</si>
  <si>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</si>
  <si>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</si>
  <si>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</si>
  <si>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</si>
  <si>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</si>
  <si>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</si>
  <si>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</si>
  <si>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</si>
  <si>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</si>
  <si>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</si>
  <si>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</si>
  <si>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</si>
  <si>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</si>
  <si>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</si>
  <si>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</si>
  <si>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</si>
  <si>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</si>
  <si>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</si>
  <si>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</si>
  <si>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</si>
  <si>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</si>
  <si>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</si>
  <si>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</si>
  <si>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</si>
  <si>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</si>
  <si>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</si>
  <si>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</si>
  <si>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</si>
  <si>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</si>
  <si>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</si>
  <si>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</si>
  <si>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</si>
  <si>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</si>
  <si>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</si>
  <si>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</si>
  <si>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</si>
  <si>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</si>
  <si>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</si>
  <si>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</si>
  <si>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</si>
  <si>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</si>
  <si>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</si>
  <si>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</si>
  <si>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</si>
  <si>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</si>
  <si>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</si>
  <si>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</si>
  <si>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</si>
  <si>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</si>
  <si>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</si>
  <si>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</si>
  <si>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</si>
  <si>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</si>
  <si>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</si>
  <si>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</si>
  <si>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</si>
  <si>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</si>
  <si>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</si>
  <si>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</si>
  <si>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</si>
  <si>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</si>
  <si>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</si>
  <si>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</si>
  <si>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</si>
  <si>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</si>
  <si>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</si>
  <si>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</si>
  <si>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</si>
  <si>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</si>
  <si>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</si>
  <si>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</si>
  <si>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</si>
  <si>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</si>
  <si>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</si>
  <si>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</si>
  <si>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</si>
  <si>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</si>
  <si>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</si>
  <si>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</si>
  <si>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</si>
  <si>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</si>
  <si>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</si>
  <si>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</si>
  <si>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</si>
  <si>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</si>
  <si>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</si>
  <si>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</si>
  <si>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</si>
  <si>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</si>
  <si>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</si>
  <si>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</si>
  <si>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</si>
  <si>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</si>
  <si>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</si>
  <si>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</si>
  <si>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</si>
  <si>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</si>
  <si>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</si>
  <si>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</si>
  <si>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</si>
  <si>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</si>
  <si>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</si>
  <si>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</si>
  <si>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</si>
  <si>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</si>
  <si>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</si>
  <si>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</si>
  <si>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</si>
  <si>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</si>
  <si>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</si>
  <si>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</si>
  <si>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</si>
  <si>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</si>
  <si>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</si>
  <si>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</si>
  <si>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</si>
  <si>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</si>
  <si>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</si>
  <si>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</si>
  <si>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</si>
  <si>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</si>
  <si>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</si>
  <si>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</si>
  <si>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</si>
  <si>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</si>
  <si>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</si>
  <si>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</si>
  <si>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</si>
  <si>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</si>
  <si>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</si>
  <si>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</si>
  <si>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</si>
  <si>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</si>
  <si>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</si>
  <si>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</si>
  <si>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</si>
  <si>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</si>
  <si>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</si>
  <si>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</si>
  <si>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</si>
  <si>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</si>
  <si>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</si>
  <si>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</si>
  <si>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</si>
  <si>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</si>
  <si>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</si>
  <si>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</si>
  <si>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</si>
  <si>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</si>
  <si>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</si>
  <si>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</si>
  <si>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</si>
  <si>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</si>
  <si>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</si>
  <si>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</si>
  <si>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</si>
  <si>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</si>
  <si>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</si>
  <si>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</si>
  <si>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</si>
  <si>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</si>
  <si>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</si>
  <si>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</si>
  <si>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</si>
  <si>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</si>
  <si>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</si>
  <si>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</si>
  <si>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</si>
  <si>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</si>
  <si>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</si>
  <si>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</si>
  <si>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</si>
  <si>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</si>
  <si>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</si>
  <si>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</si>
  <si>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</si>
  <si>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</si>
  <si>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</si>
  <si>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</si>
  <si>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</si>
  <si>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</si>
  <si>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</si>
  <si>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</si>
  <si>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</si>
  <si>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</si>
  <si>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</si>
  <si>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</si>
  <si>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</si>
  <si>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</si>
  <si>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</si>
  <si>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</si>
  <si>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</si>
  <si>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</si>
  <si>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</si>
  <si>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</si>
  <si>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</si>
  <si>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</si>
  <si>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</si>
  <si>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</si>
  <si>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</si>
  <si>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</si>
  <si>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</si>
  <si>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</si>
  <si>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</si>
  <si>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</si>
  <si>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</si>
  <si>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</si>
  <si>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</si>
  <si>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</si>
  <si>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</si>
  <si>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</si>
  <si>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</si>
  <si>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</si>
  <si>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</si>
  <si>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</si>
  <si>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</si>
  <si>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</si>
  <si>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</si>
  <si>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</si>
  <si>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</si>
  <si>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</si>
  <si>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</si>
  <si>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</si>
  <si>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</si>
  <si>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</si>
  <si>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</si>
  <si>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</si>
  <si>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</si>
  <si>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</si>
  <si>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</si>
  <si>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</si>
  <si>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</si>
  <si>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</si>
  <si>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</si>
  <si>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</si>
  <si>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</si>
  <si>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</si>
  <si>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</si>
  <si>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</si>
  <si>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</si>
  <si>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</si>
  <si>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</si>
  <si>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</si>
  <si>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</si>
  <si>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</si>
  <si>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</si>
  <si>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</si>
  <si>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</si>
  <si>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</si>
  <si>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</si>
  <si>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</si>
  <si>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</si>
  <si>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</si>
  <si>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</si>
  <si>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</si>
  <si>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</si>
  <si>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</si>
  <si>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</si>
  <si>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</si>
  <si>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</si>
  <si>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</si>
  <si>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</si>
  <si>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</si>
  <si>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</si>
  <si>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</si>
  <si>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</si>
  <si>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</si>
  <si>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</si>
  <si>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</si>
  <si>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</si>
  <si>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</si>
  <si>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</si>
  <si>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</si>
  <si>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</si>
  <si>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</si>
  <si>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</si>
  <si>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</si>
  <si>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</si>
  <si>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</si>
  <si>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</si>
  <si>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</si>
  <si>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</si>
  <si>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</si>
  <si>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</si>
  <si>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</si>
  <si>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</si>
  <si>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</si>
  <si>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</si>
  <si>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</si>
  <si>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</si>
  <si>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</si>
  <si>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</si>
  <si>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</si>
  <si>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</si>
  <si>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</si>
  <si>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</si>
  <si>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</si>
  <si>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</si>
  <si>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</si>
  <si>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</si>
  <si>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</si>
  <si>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</si>
  <si>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</si>
  <si>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</si>
  <si>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</si>
  <si>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</si>
  <si>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</si>
  <si>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</si>
  <si>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</si>
  <si>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</si>
  <si>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</si>
  <si>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</si>
  <si>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</si>
  <si>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</si>
  <si>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</si>
  <si>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</si>
  <si>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</si>
  <si>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</si>
  <si>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</si>
  <si>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</si>
  <si>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</si>
  <si>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</si>
  <si>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</si>
  <si>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</si>
  <si>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</si>
  <si>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</si>
  <si>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</si>
  <si>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</si>
  <si>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</si>
  <si>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</si>
  <si>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</si>
  <si>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</si>
  <si>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</si>
  <si>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</si>
  <si>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</si>
  <si>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</si>
  <si>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</si>
  <si>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</si>
  <si>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</si>
  <si>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</si>
  <si>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</si>
  <si>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</si>
  <si>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</si>
  <si>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</si>
  <si>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</si>
  <si>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</si>
  <si>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</si>
  <si>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</si>
  <si>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</si>
  <si>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</si>
  <si>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</si>
  <si>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</si>
  <si>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</si>
  <si>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</si>
  <si>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</si>
  <si>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</si>
  <si>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</si>
  <si>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</si>
  <si>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</si>
  <si>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</si>
  <si>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</si>
  <si>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</si>
  <si>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</si>
  <si>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</si>
  <si>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</si>
  <si>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</si>
  <si>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</si>
  <si>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</si>
  <si>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</si>
  <si>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</si>
  <si>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</si>
  <si>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</si>
  <si>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</si>
  <si>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</si>
  <si>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</si>
  <si>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</si>
  <si>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</si>
  <si>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</si>
  <si>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</si>
  <si>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</si>
  <si>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</si>
  <si>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</si>
  <si>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</si>
  <si>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</si>
  <si>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</si>
  <si>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</si>
  <si>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</si>
  <si>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</si>
  <si>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</si>
  <si>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</si>
  <si>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</si>
  <si>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</si>
  <si>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</si>
  <si>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</si>
  <si>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</si>
  <si>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</si>
  <si>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</si>
  <si>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</si>
  <si>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</si>
  <si>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</si>
  <si>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</si>
  <si>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</si>
  <si>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</si>
  <si>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</si>
  <si>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</si>
  <si>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</si>
  <si>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</si>
  <si>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</si>
  <si>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</si>
  <si>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</si>
  <si>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</si>
  <si>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</si>
  <si>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</si>
  <si>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</si>
  <si>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</si>
  <si>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</si>
  <si>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</si>
  <si>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</si>
  <si>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</si>
  <si>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</si>
  <si>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</si>
  <si>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</si>
  <si>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</si>
  <si>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</si>
  <si>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</si>
  <si>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</si>
  <si>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</si>
  <si>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</si>
  <si>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</si>
  <si>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</si>
  <si>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</si>
  <si>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</si>
  <si>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</si>
  <si>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</si>
  <si>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</si>
  <si>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</si>
  <si>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</si>
  <si>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</si>
  <si>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</si>
  <si>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</si>
  <si>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</si>
  <si>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</si>
  <si>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</si>
  <si>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</si>
  <si>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</si>
  <si>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</si>
  <si>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</si>
  <si>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</si>
  <si>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</si>
  <si>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</si>
  <si>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</si>
  <si>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</si>
  <si>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</si>
  <si>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</si>
  <si>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</si>
  <si>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</si>
  <si>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</si>
  <si>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</si>
  <si>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</si>
  <si>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</si>
  <si>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</si>
  <si>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</si>
  <si>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</si>
  <si>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</si>
  <si>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</si>
  <si>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</si>
  <si>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</si>
  <si>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</si>
  <si>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</si>
  <si>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</si>
  <si>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</si>
  <si>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</si>
  <si>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</si>
  <si>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</si>
  <si>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</si>
  <si>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</si>
  <si>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</si>
  <si>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</si>
  <si>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</si>
  <si>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</si>
  <si>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</si>
  <si>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</si>
  <si>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</si>
  <si>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</si>
  <si>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</si>
  <si>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</si>
  <si>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</si>
  <si>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</si>
  <si>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</si>
  <si>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</si>
  <si>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</si>
  <si>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</si>
  <si>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</si>
  <si>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</si>
  <si>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</si>
  <si>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</si>
  <si>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</si>
  <si>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</si>
  <si>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</si>
  <si>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</si>
  <si>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</si>
  <si>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</si>
  <si>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</si>
  <si>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</si>
  <si>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</si>
  <si>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</si>
  <si>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</si>
  <si>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</si>
  <si>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</si>
  <si>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</si>
  <si>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</si>
  <si>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</si>
  <si>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</si>
  <si>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</si>
  <si>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</si>
  <si>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</si>
  <si>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</si>
  <si>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</si>
  <si>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</si>
  <si>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</si>
  <si>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</si>
  <si>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</si>
  <si>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</si>
  <si>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</si>
  <si>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</si>
  <si>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</si>
  <si>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</si>
  <si>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</si>
  <si>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</si>
  <si>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</si>
  <si>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</si>
  <si>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</si>
  <si>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</si>
  <si>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</si>
  <si>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</si>
  <si>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</si>
  <si>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</si>
  <si>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</si>
  <si>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</si>
  <si>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</si>
  <si>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</si>
  <si>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</si>
  <si>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</si>
  <si>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</si>
  <si>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</si>
  <si>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</si>
  <si>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</si>
  <si>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</si>
  <si>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</si>
  <si>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</si>
  <si>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</si>
  <si>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</si>
  <si>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</si>
  <si>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</si>
  <si>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</si>
  <si>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</si>
  <si>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</si>
  <si>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</si>
  <si>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</si>
  <si>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</si>
  <si>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</si>
  <si>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</si>
  <si>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</si>
  <si>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</si>
  <si>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</si>
  <si>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</si>
  <si>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</si>
  <si>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</si>
  <si>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</si>
  <si>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</si>
  <si>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</si>
  <si>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</si>
  <si>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</si>
  <si>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</si>
  <si>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</si>
  <si>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</si>
  <si>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</si>
  <si>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</si>
  <si>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</si>
  <si>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</si>
  <si>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</si>
  <si>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</si>
  <si>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</si>
  <si>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</si>
  <si>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</si>
  <si>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</si>
  <si>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</si>
  <si>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</si>
  <si>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</si>
  <si>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</si>
  <si>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</si>
  <si>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</si>
  <si>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</si>
  <si>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</si>
  <si>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</si>
  <si>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</si>
  <si>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</si>
  <si>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</si>
  <si>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</si>
  <si>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</si>
  <si>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</si>
  <si>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</si>
  <si>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</si>
  <si>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</si>
  <si>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</si>
  <si>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</si>
  <si>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</si>
  <si>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</si>
  <si>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</si>
  <si>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</si>
  <si>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</si>
  <si>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</si>
  <si>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</si>
  <si>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</si>
  <si>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</si>
  <si>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</si>
  <si>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</si>
  <si>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</si>
  <si>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</si>
  <si>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</si>
  <si>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</si>
  <si>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</si>
  <si>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</si>
  <si>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</si>
  <si>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</si>
  <si>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</si>
  <si>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</si>
  <si>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</si>
  <si>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</si>
  <si>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</si>
  <si>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</si>
  <si>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</si>
  <si>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</si>
  <si>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</si>
  <si>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</si>
  <si>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</si>
  <si>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</si>
  <si>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</si>
  <si>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</si>
  <si>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</si>
  <si>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</si>
  <si>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</si>
  <si>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</si>
  <si>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</si>
  <si>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</si>
  <si>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</si>
  <si>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</si>
  <si>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</si>
  <si>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</si>
  <si>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</si>
  <si>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</si>
  <si>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</si>
  <si>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</si>
  <si>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</si>
  <si>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</si>
  <si>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</si>
  <si>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</si>
  <si>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</si>
  <si>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</si>
  <si>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</si>
  <si>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</si>
  <si>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</si>
  <si>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</si>
  <si>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</si>
  <si>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</si>
  <si>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</si>
  <si>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</si>
  <si>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</si>
  <si>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</si>
  <si>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</si>
  <si>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</si>
  <si>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</si>
  <si>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</si>
  <si>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</si>
  <si>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</si>
  <si>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</si>
  <si>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</si>
  <si>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</si>
  <si>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</si>
  <si>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</si>
  <si>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</si>
  <si>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</si>
  <si>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</si>
  <si>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</si>
  <si>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</si>
  <si>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</si>
  <si>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</si>
  <si>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</si>
  <si>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</si>
  <si>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</si>
  <si>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</si>
  <si>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</si>
  <si>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</si>
  <si>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</si>
  <si>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</si>
  <si>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</si>
  <si>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</si>
  <si>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</si>
  <si>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</si>
  <si>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</si>
  <si>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</si>
  <si>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</si>
  <si>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</si>
  <si>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</si>
  <si>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</si>
  <si>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</si>
  <si>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</si>
  <si>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</si>
  <si>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</si>
  <si>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</si>
  <si>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</si>
  <si>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</si>
  <si>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</si>
  <si>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</si>
  <si>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</si>
  <si>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</si>
  <si>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</si>
  <si>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</si>
  <si>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</si>
  <si>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</si>
  <si>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</si>
  <si>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</si>
  <si>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</si>
  <si>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</si>
  <si>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</si>
  <si>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</si>
  <si>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</si>
  <si>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</si>
  <si>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</si>
  <si>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</si>
  <si>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</si>
  <si>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</si>
  <si>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</si>
  <si>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</si>
  <si>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</si>
  <si>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</si>
  <si>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</si>
  <si>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</si>
  <si>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</si>
  <si>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</si>
  <si>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</si>
  <si>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</si>
  <si>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</si>
  <si>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</si>
  <si>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</si>
  <si>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</si>
  <si>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</si>
  <si>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</si>
  <si>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</si>
  <si>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</si>
  <si>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</si>
  <si>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</si>
  <si>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</si>
  <si>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</si>
  <si>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</si>
  <si>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</si>
  <si>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</si>
  <si>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</si>
  <si>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</si>
  <si>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</si>
  <si>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</si>
  <si>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</si>
  <si>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</si>
  <si>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</si>
  <si>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</si>
  <si>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</si>
  <si>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</si>
  <si>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</si>
  <si>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</si>
  <si>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</si>
  <si>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</si>
  <si>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</si>
  <si>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</si>
  <si>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</si>
  <si>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</si>
  <si>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</si>
  <si>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</si>
  <si>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</si>
  <si>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</si>
  <si>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</si>
  <si>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</si>
  <si>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</si>
  <si>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</si>
  <si>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</si>
  <si>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</si>
  <si>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</si>
  <si>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</si>
  <si>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</si>
  <si>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</si>
  <si>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</si>
  <si>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</si>
  <si>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</si>
  <si>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</si>
  <si>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</si>
  <si>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</si>
  <si>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</si>
  <si>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</si>
  <si>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</si>
  <si>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</si>
  <si>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</si>
  <si>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</si>
  <si>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</si>
  <si>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</si>
  <si>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</si>
  <si>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</si>
  <si>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</si>
  <si>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</si>
  <si>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</si>
  <si>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</si>
  <si>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</si>
  <si>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</si>
  <si>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</si>
  <si>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</si>
  <si>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</si>
  <si>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</si>
  <si>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</si>
  <si>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</si>
  <si>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</si>
  <si>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</si>
  <si>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</si>
  <si>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</si>
  <si>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</si>
  <si>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</si>
  <si>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</si>
  <si>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</si>
  <si>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</si>
  <si>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</si>
  <si>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</si>
  <si>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</si>
  <si>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</si>
  <si>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</si>
  <si>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</si>
  <si>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</si>
  <si>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</si>
  <si>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</si>
  <si>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</si>
  <si>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</si>
  <si>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</si>
  <si>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</si>
  <si>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</si>
  <si>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</si>
  <si>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</si>
  <si>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</si>
  <si>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</si>
  <si>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</si>
  <si>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</si>
  <si>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</si>
  <si>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</si>
  <si>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</si>
  <si>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</si>
  <si>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</si>
  <si>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</si>
  <si>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</si>
  <si>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</si>
  <si>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</si>
  <si>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</si>
  <si>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</si>
  <si>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</si>
  <si>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</si>
  <si>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</si>
  <si>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</si>
  <si>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</si>
  <si>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</si>
  <si>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</si>
  <si>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</si>
  <si>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</si>
  <si>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</si>
  <si>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</si>
  <si>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</si>
  <si>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</si>
  <si>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</si>
  <si>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</si>
  <si>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</si>
  <si>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</si>
  <si>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</si>
  <si>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</si>
  <si>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</si>
  <si>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</si>
  <si>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</si>
  <si>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</si>
  <si>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</si>
  <si>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</si>
  <si>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</si>
  <si>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</si>
  <si>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</si>
  <si>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</si>
  <si>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</si>
  <si>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</si>
  <si>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</si>
  <si>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</si>
  <si>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</si>
  <si>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</si>
  <si>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</si>
  <si>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</si>
  <si>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</si>
  <si>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</si>
  <si>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</si>
  <si>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</si>
  <si>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</si>
  <si>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</si>
  <si>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</si>
  <si>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</si>
  <si>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</si>
  <si>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</si>
  <si>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</si>
  <si>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</si>
  <si>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</si>
  <si>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</si>
  <si>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</si>
  <si>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</si>
  <si>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</si>
  <si>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</si>
  <si>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</si>
  <si>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</si>
  <si>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</si>
  <si>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</si>
  <si>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</si>
  <si>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</si>
  <si>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</si>
  <si>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</si>
  <si>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</si>
  <si>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</si>
  <si>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</si>
  <si>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</si>
  <si>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</si>
  <si>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</si>
  <si>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</si>
  <si>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</si>
  <si>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</si>
  <si>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</si>
  <si>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</si>
  <si>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</si>
  <si>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</si>
  <si>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</si>
  <si>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</si>
  <si>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</si>
  <si>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</si>
  <si>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</si>
  <si>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</si>
  <si>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</si>
  <si>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</si>
  <si>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</si>
  <si>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</si>
  <si>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</si>
  <si>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</si>
  <si>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</si>
  <si>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</si>
  <si>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</si>
  <si>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</si>
  <si>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</si>
  <si>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</si>
  <si>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</si>
  <si>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</si>
  <si>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</si>
  <si>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</si>
  <si>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</si>
  <si>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</si>
  <si>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</si>
  <si>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</si>
  <si>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</si>
  <si>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</si>
  <si>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</si>
  <si>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</si>
  <si>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</si>
  <si>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</si>
  <si>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</si>
  <si>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</si>
  <si>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</si>
  <si>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</si>
  <si>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</si>
  <si>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</si>
  <si>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</si>
  <si>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</si>
  <si>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</si>
  <si>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</si>
  <si>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</si>
  <si>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</si>
  <si>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</si>
  <si>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</si>
  <si>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</si>
  <si>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</si>
  <si>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</si>
  <si>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</si>
  <si>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</si>
  <si>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</si>
  <si>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</si>
  <si>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</si>
  <si>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</si>
  <si>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</si>
  <si>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</si>
  <si>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</si>
  <si>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</si>
  <si>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</si>
  <si>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</si>
  <si>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</si>
  <si>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</si>
  <si>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</si>
  <si>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</si>
  <si>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</si>
  <si>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</si>
  <si>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</si>
  <si>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</si>
  <si>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</si>
  <si>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</si>
  <si>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</si>
  <si>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</si>
  <si>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</si>
  <si>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</si>
  <si>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</si>
  <si>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</si>
  <si>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</si>
  <si>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</si>
  <si>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</si>
  <si>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</si>
  <si>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</si>
  <si>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</si>
  <si>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</si>
  <si>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</si>
  <si>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</si>
  <si>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</si>
  <si>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</si>
  <si>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</si>
  <si>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</si>
  <si>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</si>
  <si>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</si>
  <si>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</si>
  <si>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</si>
  <si>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</si>
  <si>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</si>
  <si>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</si>
  <si>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</si>
  <si>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</si>
  <si>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</si>
  <si>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</si>
  <si>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</si>
  <si>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</si>
  <si>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</si>
  <si>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</si>
  <si>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</si>
  <si>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</si>
  <si>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</si>
  <si>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</si>
  <si>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</si>
  <si>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</si>
  <si>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</si>
  <si>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</si>
  <si>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</si>
  <si>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</si>
  <si>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</si>
  <si>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</si>
  <si>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</si>
  <si>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</si>
  <si>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</si>
  <si>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</si>
  <si>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</si>
  <si>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</si>
  <si>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</si>
  <si>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</si>
  <si>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</si>
  <si>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</si>
  <si>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</si>
  <si>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</si>
  <si>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</si>
  <si>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</si>
  <si>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</si>
  <si>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</si>
  <si>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</si>
  <si>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</si>
  <si>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</si>
  <si>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</si>
  <si>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</si>
  <si>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</si>
  <si>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</si>
  <si>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</si>
  <si>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</si>
  <si>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</si>
  <si>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</si>
  <si>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</si>
  <si>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</si>
  <si>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</si>
  <si>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</si>
  <si>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</si>
  <si>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</si>
  <si>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</si>
  <si>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</si>
  <si>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</si>
  <si>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</si>
  <si>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</si>
  <si>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</si>
  <si>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</si>
  <si>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</si>
  <si>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</si>
  <si>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</si>
  <si>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</si>
  <si>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</si>
  <si>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</si>
  <si>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</si>
  <si>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</si>
  <si>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</si>
  <si>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</si>
  <si>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</si>
  <si>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</si>
  <si>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</si>
  <si>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</si>
  <si>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</si>
  <si>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</si>
  <si>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</si>
  <si>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</si>
  <si>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</si>
  <si>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</si>
  <si>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</si>
  <si>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</si>
  <si>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</si>
  <si>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</si>
  <si>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</si>
  <si>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</si>
  <si>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</si>
  <si>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</si>
  <si>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</si>
  <si>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</si>
  <si>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</si>
  <si>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</si>
  <si>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</si>
  <si>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</si>
  <si>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</si>
  <si>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</si>
  <si>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</si>
  <si>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</si>
  <si>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</si>
  <si>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</si>
  <si>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</si>
  <si>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</si>
  <si>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</si>
  <si>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</si>
  <si>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</si>
  <si>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</si>
  <si>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</si>
  <si>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</si>
  <si>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</si>
  <si>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</si>
  <si>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</si>
  <si>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</si>
  <si>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</si>
  <si>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</si>
  <si>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</si>
  <si>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</si>
  <si>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</si>
  <si>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</si>
  <si>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</si>
  <si>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</si>
  <si>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</si>
  <si>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</si>
  <si>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</si>
  <si>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</si>
  <si>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</si>
  <si>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</si>
  <si>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</si>
  <si>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</si>
  <si>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</si>
  <si>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</si>
  <si>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</si>
  <si>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</si>
  <si>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</si>
  <si>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</si>
  <si>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</si>
  <si>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</si>
  <si>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</si>
  <si>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</si>
  <si>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</si>
  <si>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</si>
  <si>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</si>
  <si>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</si>
  <si>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</si>
  <si>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</si>
  <si>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</si>
  <si>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</si>
  <si>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</si>
  <si>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</si>
  <si>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</si>
  <si>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</si>
  <si>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</si>
  <si>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</si>
  <si>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</si>
  <si>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</si>
  <si>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</si>
  <si>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</si>
  <si>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</si>
  <si>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</si>
  <si>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</si>
  <si>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</si>
  <si>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</si>
  <si>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</si>
  <si>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</si>
  <si>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</si>
  <si>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</si>
  <si>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</si>
  <si>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</si>
  <si>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</si>
  <si>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</si>
  <si>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</si>
  <si>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</si>
  <si>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</si>
  <si>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</si>
  <si>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</si>
  <si>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</si>
  <si>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</si>
  <si>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</si>
  <si>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</si>
  <si>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</si>
  <si>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</si>
  <si>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</si>
  <si>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</si>
  <si>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</si>
  <si>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</si>
  <si>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</si>
  <si>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</si>
  <si>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</si>
  <si>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</si>
  <si>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</si>
  <si>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</si>
  <si>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</si>
  <si>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</si>
  <si>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</si>
  <si>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</si>
  <si>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</si>
  <si>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</si>
  <si>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</si>
  <si>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</si>
  <si>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</si>
  <si>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</si>
  <si>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</si>
  <si>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</si>
  <si>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</si>
  <si>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</si>
  <si>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</si>
  <si>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</si>
  <si>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</si>
  <si>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</si>
  <si>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</si>
  <si>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</si>
  <si>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</si>
  <si>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</si>
  <si>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</si>
  <si>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</si>
  <si>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</si>
  <si>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</si>
  <si>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</si>
  <si>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</si>
  <si>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</si>
  <si>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</si>
  <si>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</si>
  <si>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</si>
  <si>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</si>
  <si>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</si>
  <si>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</si>
  <si>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</si>
  <si>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</si>
  <si>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</si>
  <si>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</si>
  <si>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</si>
  <si>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</si>
  <si>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</si>
  <si>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</si>
  <si>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</si>
  <si>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</si>
  <si>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</si>
  <si>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</si>
  <si>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</si>
  <si>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</si>
  <si>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</si>
  <si>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</si>
  <si>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</si>
  <si>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</si>
  <si>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</si>
  <si>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</si>
  <si>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</si>
  <si>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</si>
  <si>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</si>
  <si>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</si>
  <si>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</si>
  <si>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</si>
  <si>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</si>
  <si>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</si>
  <si>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</si>
  <si>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</si>
  <si>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</si>
  <si>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</si>
  <si>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</si>
  <si>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</si>
  <si>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</si>
  <si>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</si>
  <si>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</si>
  <si>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</si>
  <si>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</si>
  <si>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</si>
  <si>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</si>
  <si>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</si>
  <si>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</si>
  <si>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</si>
  <si>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</si>
  <si>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</si>
  <si>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</si>
  <si>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</si>
  <si>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</si>
  <si>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</si>
  <si>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</si>
  <si>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</si>
  <si>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</si>
  <si>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</si>
  <si>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</si>
  <si>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</si>
  <si>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</si>
  <si>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</si>
  <si>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</si>
  <si>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</si>
  <si>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</si>
  <si>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</si>
  <si>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</si>
  <si>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</si>
  <si>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</si>
  <si>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</si>
  <si>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</si>
  <si>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</si>
  <si>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</si>
  <si>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</si>
  <si>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</si>
  <si>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</si>
  <si>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</si>
  <si>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</si>
  <si>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</si>
  <si>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</si>
  <si>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</si>
  <si>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</si>
  <si>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</si>
  <si>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</si>
  <si>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</si>
  <si>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</si>
  <si>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</si>
  <si>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</si>
  <si>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</si>
  <si>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</si>
  <si>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</si>
  <si>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</si>
  <si>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</si>
  <si>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</si>
  <si>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</si>
  <si>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</si>
  <si>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</si>
  <si>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</si>
  <si>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</si>
  <si>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</si>
  <si>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</si>
  <si>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</si>
  <si>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</si>
  <si>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</si>
  <si>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</si>
  <si>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</si>
  <si>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</si>
  <si>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</si>
  <si>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</si>
  <si>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</si>
  <si>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</si>
  <si>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</si>
  <si>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</si>
  <si>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</si>
  <si>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</si>
  <si>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</si>
  <si>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</si>
  <si>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</si>
  <si>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</si>
  <si>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</si>
  <si>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</si>
  <si>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</si>
  <si>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</si>
  <si>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</si>
  <si>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</si>
  <si>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</si>
  <si>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</si>
  <si>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</si>
  <si>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</si>
  <si>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</si>
  <si>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</si>
  <si>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</si>
  <si>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</si>
  <si>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</si>
  <si>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</si>
  <si>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</si>
  <si>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</si>
  <si>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</si>
  <si>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</si>
  <si>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</si>
  <si>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</si>
  <si>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</si>
  <si>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</si>
  <si>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</si>
  <si>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</si>
  <si>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</si>
  <si>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</si>
  <si>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</si>
  <si>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</si>
  <si>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</si>
  <si>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</si>
  <si>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</si>
  <si>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</si>
  <si>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</si>
  <si>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</si>
  <si>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</si>
  <si>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</si>
  <si>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</si>
  <si>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</si>
  <si>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</si>
  <si>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</si>
  <si>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</si>
  <si>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</si>
  <si>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</si>
  <si>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</si>
  <si>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</si>
  <si>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</si>
  <si>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</si>
  <si>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</si>
  <si>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</si>
  <si>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</si>
  <si>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</si>
  <si>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</si>
  <si>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</si>
  <si>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</si>
  <si>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</si>
  <si>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</si>
  <si>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</si>
  <si>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</si>
  <si>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</si>
  <si>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</si>
  <si>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</si>
  <si>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</si>
  <si>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</si>
  <si>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</si>
  <si>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</si>
  <si>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</si>
  <si>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</si>
  <si>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</si>
  <si>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</si>
  <si>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</si>
  <si>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</si>
  <si>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</si>
  <si>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</si>
  <si>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</si>
  <si>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</si>
  <si>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</si>
  <si>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</si>
  <si>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</si>
  <si>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</si>
  <si>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</si>
  <si>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</si>
  <si>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</si>
  <si>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</si>
  <si>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</si>
  <si>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</si>
  <si>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</si>
  <si>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</si>
  <si>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</si>
  <si>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</si>
  <si>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</si>
  <si>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</si>
  <si>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</si>
  <si>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</si>
  <si>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</si>
  <si>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</si>
  <si>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</si>
  <si>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</si>
  <si>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</si>
  <si>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</si>
  <si>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</si>
  <si>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</si>
  <si>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</si>
  <si>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</si>
  <si>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</si>
  <si>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</si>
  <si>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</si>
  <si>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</si>
  <si>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</si>
  <si>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</si>
  <si>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</si>
  <si>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</si>
  <si>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</si>
  <si>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</si>
  <si>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</si>
  <si>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</si>
  <si>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</si>
  <si>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</si>
  <si>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</si>
  <si>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</si>
  <si>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</si>
  <si>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</si>
  <si>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</si>
  <si>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</si>
  <si>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</si>
  <si>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</si>
  <si>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</si>
  <si>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</si>
  <si>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</si>
  <si>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</si>
  <si>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</si>
  <si>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</si>
  <si>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</si>
  <si>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</si>
  <si>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</si>
  <si>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</si>
  <si>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</si>
  <si>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</si>
  <si>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</si>
  <si>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</si>
  <si>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</si>
  <si>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</si>
  <si>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</si>
  <si>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</si>
  <si>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</si>
  <si>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</si>
  <si>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</si>
  <si>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</si>
  <si>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</si>
  <si>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</si>
  <si>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</si>
  <si>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</si>
  <si>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</si>
  <si>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</si>
  <si>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</si>
  <si>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</si>
  <si>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</si>
  <si>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</si>
  <si>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</si>
  <si>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</si>
  <si>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</si>
  <si>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</si>
  <si>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</si>
  <si>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</si>
  <si>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</si>
  <si>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</si>
  <si>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</si>
  <si>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</si>
  <si>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</si>
  <si>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</si>
  <si>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</si>
  <si>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</si>
  <si>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</si>
  <si>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</si>
  <si>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</si>
  <si>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</si>
  <si>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</si>
  <si>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</si>
  <si>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</si>
  <si>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</si>
  <si>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</si>
  <si>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</si>
  <si>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</si>
  <si>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</si>
  <si>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</si>
  <si>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</si>
  <si>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</si>
  <si>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</si>
  <si>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</si>
  <si>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</si>
  <si>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</si>
  <si>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</si>
  <si>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</si>
  <si>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</si>
  <si>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</si>
  <si>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</si>
  <si>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</si>
  <si>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</si>
  <si>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</si>
  <si>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</si>
  <si>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</si>
  <si>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</si>
  <si>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</si>
  <si>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</si>
  <si>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</si>
  <si>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</si>
  <si>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</si>
  <si>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</si>
  <si>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</si>
  <si>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</si>
  <si>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</si>
  <si>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</si>
  <si>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</si>
  <si>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</si>
  <si>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</si>
  <si>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</si>
  <si>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</si>
  <si>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</si>
  <si>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</si>
  <si>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</si>
  <si>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</si>
  <si>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</si>
  <si>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</si>
  <si>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</si>
  <si>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</si>
  <si>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</si>
  <si>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</si>
  <si>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</si>
  <si>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</si>
  <si>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</si>
  <si>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</si>
  <si>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</si>
  <si>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</si>
  <si>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</si>
  <si>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</si>
  <si>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</si>
  <si>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</si>
  <si>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</si>
  <si>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</si>
  <si>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</si>
  <si>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</si>
  <si>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</si>
  <si>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</si>
  <si>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</si>
  <si>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</si>
  <si>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</si>
  <si>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</si>
  <si>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</si>
  <si>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</si>
  <si>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</si>
  <si>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</si>
  <si>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</si>
  <si>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</si>
  <si>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</si>
  <si>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</si>
  <si>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</si>
  <si>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</si>
  <si>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</si>
  <si>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</si>
  <si>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</si>
  <si>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</si>
  <si>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</si>
  <si>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</si>
  <si>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</si>
  <si>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</si>
  <si>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</si>
  <si>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</si>
  <si>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</si>
  <si>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</si>
  <si>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</si>
  <si>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</si>
  <si>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</si>
  <si>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</si>
  <si>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</si>
  <si>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</si>
  <si>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</si>
  <si>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</si>
  <si>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</si>
  <si>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</si>
  <si>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</si>
  <si>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</si>
  <si>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</si>
  <si>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</si>
  <si>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</si>
  <si>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</si>
  <si>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</si>
  <si>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</si>
  <si>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</si>
  <si>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</si>
  <si>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</si>
  <si>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</si>
  <si>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</si>
  <si>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</si>
  <si>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</si>
  <si>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</si>
  <si>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</si>
  <si>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</si>
  <si>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</si>
  <si>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</si>
  <si>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</si>
  <si>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</si>
  <si>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</si>
  <si>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</si>
  <si>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</si>
  <si>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</si>
  <si>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</si>
  <si>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</si>
  <si>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</si>
  <si>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</si>
  <si>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</si>
  <si>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</si>
  <si>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</si>
  <si>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</si>
  <si>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</si>
  <si>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</si>
  <si>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</si>
  <si>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</si>
  <si>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</si>
  <si>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</si>
  <si>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</si>
  <si>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</si>
  <si>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</si>
  <si>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</si>
  <si>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</si>
  <si>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</si>
  <si>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</si>
  <si>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</si>
  <si>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</si>
  <si>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</si>
  <si>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</si>
  <si>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</si>
  <si>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</si>
  <si>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</si>
  <si>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</si>
  <si>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</si>
  <si>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</si>
  <si>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</si>
  <si>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</si>
  <si>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</si>
  <si>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</si>
  <si>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</si>
  <si>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</si>
  <si>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</si>
  <si>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</si>
  <si>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</si>
  <si>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</si>
  <si>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</si>
  <si>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</si>
  <si>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</si>
  <si>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</si>
  <si>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</si>
  <si>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</si>
  <si>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</si>
  <si>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</si>
  <si>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</si>
  <si>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</si>
  <si>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</si>
  <si>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</si>
  <si>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</si>
  <si>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</si>
  <si>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</si>
  <si>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</si>
  <si>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</si>
  <si>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</si>
  <si>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</si>
  <si>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</si>
  <si>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</si>
  <si>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</si>
  <si>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</si>
  <si>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</si>
  <si>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</si>
  <si>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</si>
  <si>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</si>
  <si>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</si>
  <si>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</si>
  <si>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</si>
  <si>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</si>
  <si>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</si>
  <si>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</si>
  <si>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</si>
  <si>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</si>
  <si>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</si>
  <si>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</si>
  <si>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</si>
  <si>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</si>
  <si>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</si>
  <si>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</si>
  <si>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</si>
  <si>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</si>
  <si>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</si>
  <si>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</si>
  <si>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</si>
  <si>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</si>
  <si>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</si>
  <si>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</si>
  <si>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</si>
  <si>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</si>
  <si>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</si>
  <si>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</si>
  <si>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</si>
  <si>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</si>
  <si>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</si>
  <si>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</si>
  <si>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</si>
  <si>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</si>
  <si>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</si>
  <si>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</si>
  <si>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</si>
  <si>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</si>
  <si>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</si>
  <si>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</si>
  <si>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</si>
  <si>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</si>
  <si>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</si>
  <si>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</si>
  <si>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</si>
  <si>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</si>
  <si>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</si>
  <si>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</si>
  <si>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</si>
  <si>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</si>
  <si>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</si>
  <si>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</si>
  <si>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</si>
  <si>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</si>
  <si>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</si>
  <si>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</si>
  <si>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</si>
  <si>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</si>
  <si>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</si>
  <si>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</si>
  <si>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</si>
  <si>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</si>
  <si>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</si>
  <si>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</si>
  <si>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</si>
  <si>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</si>
  <si>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</si>
  <si>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</si>
  <si>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</si>
  <si>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</si>
  <si>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</si>
  <si>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</si>
  <si>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</si>
  <si>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</si>
  <si>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</si>
  <si>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</si>
  <si>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</si>
  <si>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</si>
  <si>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</si>
  <si>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</si>
  <si>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</si>
  <si>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</si>
  <si>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</si>
  <si>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</si>
  <si>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</si>
  <si>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</si>
  <si>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</si>
  <si>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</si>
  <si>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</si>
  <si>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</si>
  <si>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</si>
  <si>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</si>
  <si>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</si>
  <si>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</si>
  <si>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</si>
  <si>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</si>
  <si>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</si>
  <si>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</si>
  <si>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</si>
  <si>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</si>
  <si>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</si>
  <si>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</si>
  <si>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</si>
  <si>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</si>
  <si>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</si>
  <si>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</si>
  <si>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</si>
  <si>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</si>
  <si>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</si>
  <si>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</si>
  <si>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</si>
  <si>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</si>
  <si>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</si>
  <si>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</si>
  <si>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</si>
  <si>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</si>
  <si>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</si>
  <si>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</si>
  <si>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</si>
  <si>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</si>
  <si>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</si>
  <si>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</si>
  <si>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</si>
  <si>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</si>
  <si>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</si>
  <si>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</si>
  <si>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</si>
  <si>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</si>
  <si>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</si>
  <si>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</si>
  <si>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</si>
  <si>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</si>
  <si>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</si>
  <si>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</si>
  <si>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</si>
  <si>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</si>
  <si>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</si>
  <si>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</si>
  <si>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</si>
  <si>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</si>
  <si>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</si>
  <si>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</si>
  <si>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</si>
  <si>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</si>
  <si>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</si>
  <si>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</si>
  <si>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</si>
  <si>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</si>
  <si>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</si>
  <si>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</si>
  <si>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</si>
  <si>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</si>
  <si>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</si>
  <si>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</si>
  <si>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</si>
  <si>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</si>
  <si>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</si>
  <si>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</si>
  <si>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</si>
  <si>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</si>
  <si>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</si>
  <si>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</si>
  <si>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</si>
  <si>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</si>
  <si>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</si>
  <si>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</si>
  <si>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</si>
  <si>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</si>
  <si>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</si>
  <si>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</si>
  <si>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</si>
  <si>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</si>
  <si>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</si>
  <si>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</si>
  <si>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</si>
  <si>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</si>
  <si>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</si>
  <si>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</si>
  <si>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</si>
  <si>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</si>
  <si>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</si>
  <si>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</si>
  <si>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</si>
  <si>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</si>
  <si>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</si>
  <si>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</si>
  <si>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</si>
  <si>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</si>
  <si>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</si>
  <si>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</si>
  <si>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</si>
  <si>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</si>
  <si>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</si>
  <si>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</si>
  <si>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</si>
  <si>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</si>
  <si>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</si>
  <si>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</si>
  <si>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</si>
  <si>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</si>
  <si>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</si>
  <si>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</si>
  <si>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</si>
  <si>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</si>
  <si>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</si>
  <si>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</si>
  <si>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</si>
  <si>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</si>
  <si>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</si>
  <si>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</si>
  <si>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</si>
  <si>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</si>
  <si>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</si>
  <si>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</si>
  <si>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</si>
  <si>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</si>
  <si>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</si>
  <si>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</si>
  <si>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</si>
  <si>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</si>
  <si>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</si>
  <si>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</si>
  <si>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</si>
  <si>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</si>
  <si>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</si>
  <si>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</si>
  <si>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</si>
  <si>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</si>
  <si>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</si>
  <si>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</si>
  <si>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</si>
  <si>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</si>
  <si>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</si>
  <si>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</si>
  <si>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</si>
  <si>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</si>
  <si>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</si>
  <si>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</si>
  <si>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</si>
  <si>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</si>
  <si>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</si>
  <si>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</si>
  <si>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</si>
  <si>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</si>
  <si>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</si>
  <si>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</si>
  <si>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</si>
  <si>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</si>
  <si>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</si>
  <si>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</si>
  <si>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</si>
  <si>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</si>
  <si>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</si>
  <si>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</si>
  <si>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</si>
  <si>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</si>
  <si>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</si>
  <si>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</si>
  <si>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</si>
  <si>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</si>
  <si>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</si>
  <si>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</si>
  <si>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</si>
  <si>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</si>
  <si>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</si>
  <si>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</si>
  <si>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</si>
  <si>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</si>
  <si>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</si>
  <si>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</si>
  <si>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</si>
  <si>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</si>
  <si>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</si>
  <si>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</si>
  <si>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</si>
  <si>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</si>
  <si>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</si>
  <si>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</si>
  <si>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</si>
  <si>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</si>
  <si>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</si>
  <si>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</si>
  <si>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</si>
  <si>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</si>
  <si>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</si>
  <si>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</si>
  <si>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</si>
  <si>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</si>
  <si>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</si>
  <si>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</si>
  <si>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</si>
  <si>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</si>
  <si>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</si>
  <si>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</si>
  <si>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</si>
  <si>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</si>
  <si>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</si>
  <si>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</si>
  <si>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</si>
  <si>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</si>
  <si>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</si>
  <si>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</si>
  <si>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</si>
  <si>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</si>
  <si>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</si>
  <si>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</si>
  <si>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</si>
  <si>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</si>
  <si>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</si>
  <si>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</si>
  <si>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</si>
  <si>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</si>
  <si>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</si>
  <si>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</si>
  <si>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</si>
  <si>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</si>
  <si>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</si>
  <si>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</si>
  <si>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</si>
  <si>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</si>
  <si>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</si>
  <si>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</si>
  <si>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</si>
  <si>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</si>
  <si>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</si>
  <si>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</si>
  <si>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</si>
  <si>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</si>
  <si>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</si>
  <si>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</si>
  <si>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</si>
  <si>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</si>
  <si>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</si>
  <si>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</si>
  <si>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</si>
  <si>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</si>
  <si>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</si>
  <si>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</si>
  <si>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</si>
  <si>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</si>
  <si>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</si>
  <si>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</si>
  <si>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</si>
  <si>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</si>
  <si>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</si>
  <si>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</si>
  <si>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</si>
  <si>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</si>
  <si>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</si>
  <si>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</si>
  <si>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</si>
  <si>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</si>
  <si>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</si>
  <si>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</si>
  <si>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</si>
  <si>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</si>
  <si>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</si>
  <si>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</si>
  <si>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</si>
  <si>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</si>
  <si>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</si>
  <si>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</si>
  <si>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</si>
  <si>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</si>
  <si>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</si>
  <si>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</si>
  <si>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</si>
  <si>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</si>
  <si>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</si>
  <si>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</si>
  <si>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</si>
  <si>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</si>
  <si>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</si>
  <si>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</si>
  <si>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</si>
  <si>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</si>
  <si>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</si>
  <si>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</si>
  <si>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</si>
  <si>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</si>
  <si>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</si>
  <si>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</si>
  <si>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</si>
  <si>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</si>
  <si>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</si>
  <si>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</si>
  <si>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</si>
  <si>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</si>
  <si>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</si>
  <si>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</si>
  <si>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</si>
  <si>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</si>
  <si>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</si>
  <si>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</si>
  <si>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</si>
  <si>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</si>
  <si>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</si>
  <si>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</si>
  <si>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</si>
  <si>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</si>
  <si>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</si>
  <si>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</si>
  <si>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</si>
  <si>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</si>
  <si>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</si>
  <si>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</si>
  <si>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</si>
  <si>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</si>
  <si>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</si>
  <si>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</si>
  <si>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</si>
  <si>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</si>
  <si>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</si>
  <si>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</si>
  <si>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</si>
  <si>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</si>
  <si>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</si>
  <si>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</si>
  <si>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</si>
  <si>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</si>
  <si>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</si>
  <si>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</si>
  <si>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</si>
  <si>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</si>
  <si>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</si>
  <si>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</si>
  <si>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</si>
  <si>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</si>
  <si>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</si>
  <si>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</si>
  <si>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</si>
  <si>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</si>
  <si>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</si>
  <si>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</si>
  <si>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</si>
  <si>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</si>
  <si>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</si>
  <si>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</si>
  <si>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</si>
  <si>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</si>
  <si>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</si>
  <si>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</si>
  <si>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</si>
  <si>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</si>
  <si>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</si>
  <si>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</si>
  <si>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</si>
  <si>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</si>
  <si>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</si>
  <si>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</si>
  <si>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</si>
  <si>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</si>
  <si>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</si>
  <si>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</si>
  <si>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</si>
  <si>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</si>
  <si>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</si>
  <si>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</si>
  <si>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</si>
  <si>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</si>
  <si>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</si>
  <si>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</si>
  <si>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</si>
  <si>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</si>
  <si>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</si>
  <si>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</si>
  <si>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</si>
  <si>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</si>
  <si>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</si>
  <si>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</si>
  <si>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</si>
  <si>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</si>
  <si>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</si>
  <si>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</si>
  <si>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</si>
  <si>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</si>
  <si>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</si>
  <si>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</si>
  <si>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</si>
  <si>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</si>
  <si>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</si>
  <si>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</si>
  <si>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</si>
  <si>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</si>
  <si>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</si>
  <si>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</si>
  <si>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</si>
  <si>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</si>
  <si>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</si>
  <si>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</si>
  <si>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</si>
  <si>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</si>
  <si>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</si>
  <si>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</si>
  <si>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</si>
  <si>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</si>
  <si>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</si>
  <si>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</si>
  <si>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</si>
  <si>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</si>
  <si>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</si>
  <si>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</si>
  <si>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</si>
  <si>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</si>
  <si>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</si>
  <si>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</si>
  <si>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</si>
  <si>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</si>
  <si>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</si>
  <si>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</si>
  <si>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</si>
  <si>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</si>
  <si>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</si>
  <si>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</si>
  <si>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</si>
  <si>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</si>
  <si>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</si>
  <si>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</si>
  <si>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</si>
  <si>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</si>
  <si>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</si>
  <si>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</si>
  <si>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</si>
  <si>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</si>
  <si>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</si>
  <si>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</si>
  <si>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</si>
  <si>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</si>
  <si>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</si>
  <si>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</si>
  <si>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</si>
  <si>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</si>
  <si>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</si>
  <si>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</si>
  <si>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</si>
  <si>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</si>
  <si>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</si>
  <si>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</si>
  <si>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</si>
  <si>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</si>
  <si>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</si>
  <si>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</si>
  <si>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</si>
  <si>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</si>
  <si>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</si>
  <si>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</si>
  <si>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</si>
  <si>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</si>
  <si>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</si>
  <si>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</si>
  <si>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</si>
  <si>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</si>
  <si>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</si>
  <si>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</si>
  <si>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</si>
  <si>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</si>
  <si>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</si>
  <si>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</si>
  <si>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</si>
  <si>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</si>
  <si>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</si>
  <si>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</si>
  <si>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</si>
  <si>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</si>
  <si>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</si>
  <si>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</si>
  <si>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</si>
  <si>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</si>
  <si>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</si>
  <si>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</si>
  <si>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</si>
  <si>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</si>
  <si>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</si>
  <si>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</si>
  <si>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</si>
  <si>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</si>
  <si>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</si>
  <si>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</si>
  <si>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</si>
  <si>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</si>
  <si>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</si>
  <si>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</si>
  <si>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</si>
  <si>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</si>
  <si>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</si>
  <si>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</si>
  <si>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</si>
  <si>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</si>
  <si>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</si>
  <si>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</si>
  <si>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</si>
  <si>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</si>
  <si>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</si>
  <si>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</si>
  <si>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</si>
  <si>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</si>
  <si>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</si>
  <si>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</si>
  <si>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</si>
  <si>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</si>
  <si>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</si>
  <si>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</si>
  <si>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</si>
  <si>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</si>
  <si>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</si>
  <si>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</si>
  <si>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</si>
  <si>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</si>
  <si>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</si>
  <si>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</si>
  <si>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</si>
  <si>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</si>
  <si>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</si>
  <si>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</si>
  <si>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</si>
  <si>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</si>
  <si>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</si>
  <si>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</si>
  <si>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</si>
  <si>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</si>
  <si>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</si>
  <si>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</si>
  <si>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</si>
  <si>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</si>
  <si>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</si>
  <si>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</si>
  <si>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</si>
  <si>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</si>
  <si>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</si>
  <si>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</si>
  <si>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</si>
  <si>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</si>
  <si>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</si>
  <si>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</si>
  <si>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</si>
  <si>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</si>
  <si>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</si>
  <si>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</si>
  <si>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</si>
  <si>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</si>
  <si>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</si>
  <si>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</si>
  <si>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</si>
  <si>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</si>
  <si>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</si>
  <si>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</si>
  <si>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</si>
  <si>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</si>
  <si>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</si>
  <si>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</si>
  <si>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</si>
  <si>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</si>
  <si>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</si>
  <si>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</si>
  <si>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</si>
  <si>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</si>
  <si>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</si>
  <si>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</si>
  <si>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</si>
  <si>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</si>
  <si>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</si>
  <si>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</si>
  <si>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</si>
  <si>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</si>
  <si>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</si>
  <si>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</si>
  <si>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</si>
  <si>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</si>
  <si>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</si>
  <si>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</si>
  <si>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</si>
  <si>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</si>
  <si>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</si>
  <si>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</si>
  <si>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</si>
  <si>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</si>
  <si>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</si>
  <si>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</si>
  <si>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</si>
  <si>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</si>
  <si>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</si>
  <si>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</si>
  <si>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</si>
  <si>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</si>
  <si>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</si>
  <si>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</si>
  <si>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</si>
  <si>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</si>
  <si>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</si>
  <si>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</si>
  <si>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</si>
  <si>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</si>
  <si>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</si>
  <si>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</si>
  <si>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</si>
  <si>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</si>
  <si>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</si>
  <si>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</si>
  <si>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</si>
  <si>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</si>
  <si>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</si>
  <si>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</si>
  <si>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</si>
  <si>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</si>
  <si>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</si>
  <si>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</si>
  <si>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</si>
  <si>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</si>
  <si>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</si>
  <si>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</si>
  <si>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</si>
  <si>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</si>
  <si>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</si>
  <si>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</si>
  <si>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</si>
  <si>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</si>
  <si>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</si>
  <si>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</si>
  <si>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</si>
  <si>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</si>
  <si>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</si>
  <si>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</si>
  <si>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</si>
  <si>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</si>
  <si>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</si>
  <si>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</si>
  <si>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</si>
  <si>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</si>
  <si>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</si>
  <si>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</si>
  <si>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</si>
  <si>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</si>
  <si>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</si>
  <si>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</si>
  <si>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</si>
  <si>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</si>
  <si>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</si>
  <si>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</si>
  <si>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</si>
  <si>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</si>
  <si>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</si>
  <si>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</si>
  <si>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</si>
  <si>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</si>
  <si>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</si>
  <si>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</si>
  <si>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</si>
  <si>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</si>
  <si>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</si>
  <si>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</si>
  <si>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</si>
  <si>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</si>
  <si>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</si>
  <si>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</si>
  <si>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</si>
  <si>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</si>
  <si>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</si>
  <si>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</si>
  <si>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</si>
  <si>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</si>
  <si>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</si>
  <si>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</si>
  <si>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</si>
  <si>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</si>
  <si>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</si>
  <si>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</si>
  <si>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</si>
  <si>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</si>
  <si>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</si>
  <si>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</si>
  <si>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</si>
  <si>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</si>
  <si>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</si>
  <si>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</si>
  <si>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</si>
  <si>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</si>
  <si>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</si>
  <si>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</si>
  <si>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</si>
  <si>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</si>
  <si>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</si>
  <si>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</si>
  <si>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</si>
  <si>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</si>
  <si>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</si>
  <si>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</si>
  <si>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</si>
  <si>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</si>
  <si>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</si>
  <si>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</si>
  <si>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</si>
  <si>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</si>
  <si>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</si>
  <si>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</si>
  <si>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</si>
  <si>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</si>
  <si>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</si>
  <si>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</si>
  <si>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</si>
  <si>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</si>
  <si>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</si>
  <si>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</si>
  <si>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</si>
  <si>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</si>
  <si>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</si>
  <si>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</si>
  <si>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</si>
  <si>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</si>
  <si>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</si>
  <si>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</si>
  <si>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</si>
  <si>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</si>
  <si>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</si>
  <si>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</si>
  <si>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</si>
  <si>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</si>
  <si>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</si>
  <si>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</si>
  <si>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</si>
  <si>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</si>
  <si>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</si>
  <si>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</si>
  <si>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</si>
  <si>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</si>
  <si>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</si>
  <si>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</si>
  <si>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</si>
  <si>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</si>
  <si>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</si>
  <si>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</si>
  <si>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</si>
  <si>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</si>
  <si>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</si>
  <si>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</si>
  <si>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</si>
  <si>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</si>
  <si>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</si>
  <si>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</si>
  <si>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</si>
  <si>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</si>
  <si>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</si>
  <si>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</si>
  <si>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</si>
  <si>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</si>
  <si>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</si>
  <si>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</si>
  <si>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</si>
  <si>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</si>
  <si>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</si>
  <si>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</si>
  <si>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</si>
  <si>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</si>
  <si>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</si>
  <si>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</si>
  <si>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</si>
  <si>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</si>
  <si>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</si>
  <si>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</si>
  <si>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</si>
  <si>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</si>
  <si>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</si>
  <si>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</si>
  <si>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</si>
  <si>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</si>
  <si>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</si>
  <si>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</si>
  <si>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</si>
  <si>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</si>
  <si>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</si>
  <si>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</si>
  <si>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</si>
  <si>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</si>
  <si>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</si>
  <si>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</si>
  <si>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</si>
  <si>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</si>
  <si>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</si>
  <si>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</si>
  <si>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</si>
  <si>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</si>
  <si>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</si>
  <si>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</si>
  <si>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</si>
  <si>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</si>
  <si>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</si>
  <si>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</si>
  <si>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</si>
  <si>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</si>
  <si>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</si>
  <si>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</si>
  <si>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</si>
  <si>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</si>
  <si>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</si>
  <si>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</si>
  <si>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</si>
  <si>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</si>
  <si>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</si>
  <si>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</si>
  <si>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</si>
  <si>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</si>
  <si>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</si>
  <si>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</si>
  <si>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</si>
  <si>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</si>
  <si>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</si>
  <si>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</si>
  <si>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</si>
  <si>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</si>
  <si>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</si>
  <si>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</si>
  <si>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</si>
  <si>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</si>
  <si>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</si>
  <si>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</si>
  <si>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</si>
  <si>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</si>
  <si>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</si>
  <si>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</si>
  <si>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</si>
  <si>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</si>
  <si>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</si>
  <si>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</si>
  <si>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</si>
  <si>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</si>
  <si>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</si>
  <si>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</si>
  <si>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</si>
  <si>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</si>
  <si>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</si>
  <si>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</si>
  <si>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</si>
  <si>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</si>
  <si>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</si>
  <si>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</si>
  <si>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</si>
  <si>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</si>
  <si>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</si>
  <si>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</si>
  <si>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</si>
  <si>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</si>
  <si>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</si>
  <si>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</si>
  <si>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</si>
  <si>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</si>
  <si>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</si>
  <si>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</si>
  <si>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</si>
  <si>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</si>
  <si>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</si>
  <si>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</si>
  <si>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</si>
  <si>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</si>
  <si>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</si>
  <si>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</si>
  <si>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</si>
  <si>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</si>
  <si>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</si>
  <si>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</si>
  <si>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</si>
  <si>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</si>
  <si>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</si>
  <si>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</si>
  <si>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</si>
  <si>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</si>
  <si>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</si>
  <si>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</si>
  <si>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</si>
  <si>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</si>
  <si>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</si>
  <si>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</si>
  <si>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</si>
  <si>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</si>
  <si>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</si>
  <si>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</si>
  <si>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</si>
  <si>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</si>
  <si>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</si>
  <si>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</si>
  <si>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</si>
  <si>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</si>
  <si>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</si>
  <si>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</si>
  <si>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</si>
  <si>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</si>
  <si>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</si>
  <si>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</si>
  <si>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</si>
  <si>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</si>
  <si>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</si>
  <si>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</si>
  <si>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</si>
  <si>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</si>
  <si>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</si>
  <si>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</si>
  <si>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</si>
  <si>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</si>
  <si>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</si>
  <si>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</si>
  <si>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</si>
  <si>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</si>
  <si>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</si>
  <si>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</si>
  <si>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</si>
  <si>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</si>
  <si>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</si>
  <si>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</si>
  <si>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</si>
  <si>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</si>
  <si>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</si>
  <si>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</si>
  <si>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</si>
  <si>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</si>
  <si>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</si>
  <si>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</si>
  <si>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</si>
  <si>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</si>
  <si>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</si>
  <si>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</si>
  <si>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</si>
  <si>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</si>
  <si>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</si>
  <si>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</si>
  <si>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</si>
  <si>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</si>
  <si>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</si>
  <si>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</si>
  <si>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</si>
  <si>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</si>
  <si>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</si>
  <si>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</si>
  <si>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</si>
  <si>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</si>
  <si>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</si>
  <si>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</si>
  <si>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</si>
  <si>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</si>
  <si>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</si>
  <si>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</si>
  <si>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</si>
  <si>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</si>
  <si>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</si>
  <si>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</si>
  <si>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</si>
  <si>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</si>
  <si>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</si>
  <si>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</si>
  <si>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</si>
  <si>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</si>
  <si>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</si>
  <si>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</si>
  <si>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</si>
  <si>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</si>
  <si>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</si>
  <si>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</si>
  <si>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</si>
  <si>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</si>
  <si>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</si>
  <si>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</si>
  <si>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</si>
  <si>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</si>
  <si>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</si>
  <si>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</si>
  <si>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</si>
  <si>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</si>
  <si>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</si>
  <si>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</si>
  <si>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</si>
  <si>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</si>
  <si>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</si>
  <si>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</si>
  <si>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</si>
  <si>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</si>
  <si>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</si>
  <si>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</si>
  <si>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</si>
  <si>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</si>
  <si>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</si>
  <si>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</si>
  <si>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</si>
  <si>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</si>
  <si>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</si>
  <si>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</si>
  <si>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</si>
  <si>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</si>
  <si>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</si>
  <si>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</si>
  <si>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</si>
  <si>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</si>
  <si>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</si>
  <si>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</si>
  <si>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</si>
  <si>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</si>
  <si>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</si>
  <si>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</si>
  <si>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</si>
  <si>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</si>
  <si>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</si>
  <si>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</si>
  <si>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</si>
  <si>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</si>
  <si>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</si>
  <si>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</si>
  <si>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</si>
  <si>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</si>
  <si>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</si>
  <si>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</si>
  <si>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</si>
  <si>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</si>
  <si>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</si>
  <si>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</si>
  <si>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</si>
  <si>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</si>
  <si>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</si>
  <si>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</si>
  <si>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</si>
  <si>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</si>
  <si>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</si>
  <si>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</si>
  <si>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</si>
  <si>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</si>
  <si>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</si>
  <si>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</si>
  <si>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</si>
  <si>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</si>
  <si>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</si>
  <si>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</si>
  <si>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</si>
  <si>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</si>
  <si>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</si>
  <si>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</si>
  <si>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</si>
  <si>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</si>
  <si>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</si>
  <si>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</si>
  <si>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</si>
  <si>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</si>
  <si>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</si>
  <si>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</si>
  <si>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</si>
  <si>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</si>
  <si>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</si>
  <si>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</si>
  <si>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</si>
  <si>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</si>
  <si>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</si>
  <si>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</si>
  <si>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</si>
  <si>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</si>
  <si>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</si>
  <si>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</si>
  <si>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</si>
  <si>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</si>
  <si>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</si>
  <si>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</si>
  <si>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</si>
  <si>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</si>
  <si>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</si>
  <si>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</si>
  <si>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</si>
  <si>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</si>
  <si>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</si>
  <si>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</si>
  <si>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</si>
  <si>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</si>
  <si>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</si>
  <si>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</si>
  <si>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</si>
  <si>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</si>
  <si>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</si>
  <si>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</si>
  <si>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</si>
  <si>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</si>
  <si>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</si>
  <si>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</si>
  <si>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</si>
  <si>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</si>
  <si>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</si>
  <si>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</si>
  <si>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</si>
  <si>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</si>
  <si>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</si>
  <si>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</si>
  <si>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</si>
  <si>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</si>
  <si>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</si>
  <si>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</si>
  <si>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</si>
  <si>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</si>
  <si>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</si>
  <si>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</si>
  <si>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</si>
  <si>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</si>
  <si>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</si>
  <si>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</si>
  <si>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</si>
  <si>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</si>
  <si>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</si>
  <si>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</si>
  <si>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</si>
  <si>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</si>
  <si>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</si>
  <si>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</si>
  <si>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</si>
  <si>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</si>
  <si>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</si>
  <si>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</si>
  <si>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</si>
  <si>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</si>
  <si>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</si>
  <si>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</si>
  <si>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</si>
  <si>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</si>
  <si>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</si>
  <si>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</si>
  <si>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</si>
  <si>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</si>
  <si>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</si>
  <si>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</si>
  <si>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</si>
  <si>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</si>
  <si>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</si>
  <si>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</si>
  <si>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</si>
  <si>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</si>
  <si>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</si>
  <si>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</si>
  <si>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</si>
  <si>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</si>
  <si>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</si>
  <si>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</si>
  <si>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</si>
  <si>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</si>
  <si>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</si>
  <si>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</si>
  <si>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</si>
  <si>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</si>
  <si>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</si>
  <si>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</si>
  <si>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</si>
  <si>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</si>
  <si>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</si>
  <si>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</si>
  <si>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</si>
  <si>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</si>
  <si>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</si>
  <si>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</si>
  <si>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</si>
  <si>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</si>
  <si>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</si>
  <si>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</si>
  <si>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</si>
  <si>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</si>
  <si>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</si>
  <si>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</si>
  <si>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</si>
  <si>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</si>
  <si>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</si>
  <si>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</si>
  <si>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</si>
  <si>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</si>
  <si>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</si>
  <si>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</si>
  <si>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</si>
  <si>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</si>
  <si>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</si>
  <si>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</si>
  <si>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</si>
  <si>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</si>
  <si>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</si>
  <si>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</si>
  <si>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</si>
  <si>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</si>
  <si>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</si>
  <si>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</si>
  <si>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</si>
  <si>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</si>
  <si>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</si>
  <si>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</si>
  <si>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</si>
  <si>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</si>
  <si>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</si>
  <si>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</si>
  <si>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</si>
  <si>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</si>
  <si>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</si>
  <si>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</si>
  <si>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</si>
  <si>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</si>
  <si>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</si>
  <si>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</si>
  <si>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</si>
  <si>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</si>
  <si>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</si>
  <si>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</si>
  <si>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</si>
  <si>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</si>
  <si>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</si>
  <si>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</si>
  <si>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</si>
  <si>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</si>
  <si>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</si>
  <si>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</si>
  <si>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</si>
  <si>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</si>
  <si>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</si>
  <si>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</si>
  <si>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</si>
  <si>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</si>
  <si>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</si>
  <si>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</si>
  <si>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</si>
  <si>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</si>
  <si>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</si>
  <si>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</si>
  <si>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</si>
  <si>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</si>
  <si>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</si>
  <si>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</si>
  <si>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</si>
  <si>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</si>
  <si>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</si>
  <si>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</si>
  <si>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</si>
  <si>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</si>
  <si>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</si>
  <si>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</si>
  <si>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</si>
  <si>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</si>
  <si>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</si>
  <si>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</si>
  <si>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</si>
  <si>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</si>
  <si>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</si>
  <si>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</si>
  <si>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</si>
  <si>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</si>
  <si>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</si>
  <si>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</si>
  <si>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</si>
  <si>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</si>
  <si>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</si>
  <si>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</si>
  <si>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</si>
  <si>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</si>
  <si>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</si>
  <si>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</si>
  <si>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</si>
  <si>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</si>
  <si>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</si>
  <si>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</si>
  <si>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</si>
  <si>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</si>
  <si>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</si>
  <si>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</si>
  <si>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</si>
  <si>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</si>
  <si>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</si>
  <si>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</si>
  <si>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</si>
  <si>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</si>
  <si>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</si>
  <si>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</si>
  <si>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</si>
  <si>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</si>
  <si>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</si>
  <si>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</si>
  <si>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</si>
  <si>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</si>
  <si>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</si>
  <si>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</si>
  <si>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</si>
  <si>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</si>
  <si>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</si>
  <si>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</si>
  <si>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</si>
  <si>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</si>
  <si>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</si>
  <si>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</si>
  <si>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</si>
  <si>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</si>
  <si>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</si>
  <si>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</si>
  <si>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</si>
  <si>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</si>
  <si>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</si>
  <si>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</si>
  <si>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</si>
  <si>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</si>
  <si>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</si>
  <si>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</si>
  <si>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</si>
  <si>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</si>
  <si>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</si>
  <si>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</si>
  <si>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</si>
  <si>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</si>
  <si>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</si>
  <si>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</si>
  <si>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</si>
  <si>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</si>
  <si>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</si>
  <si>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</si>
  <si>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</si>
  <si>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</si>
  <si>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</si>
  <si>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</si>
  <si>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</si>
  <si>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</si>
  <si>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</si>
  <si>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</si>
  <si>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</si>
  <si>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</si>
  <si>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</si>
  <si>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</si>
  <si>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</si>
  <si>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</si>
  <si>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</si>
  <si>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</si>
  <si>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</si>
  <si>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</si>
  <si>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</si>
  <si>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</si>
  <si>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</si>
  <si>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</si>
  <si>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</si>
  <si>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</si>
  <si>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</si>
  <si>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</si>
  <si>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</si>
  <si>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</si>
  <si>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</si>
  <si>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</si>
  <si>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</si>
  <si>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</si>
  <si>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</si>
  <si>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</si>
  <si>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</si>
  <si>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</si>
  <si>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</si>
  <si>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</si>
  <si>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</si>
  <si>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</si>
  <si>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</si>
  <si>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</si>
  <si>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</si>
  <si>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</si>
  <si>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</si>
  <si>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</si>
  <si>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</si>
  <si>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</si>
  <si>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</si>
  <si>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</si>
  <si>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</si>
  <si>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</si>
  <si>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</si>
  <si>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</si>
  <si>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</si>
  <si>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ETA 70 km</t>
  </si>
  <si>
    <t xml:space="preserve"> PCM-20250215-00000830 </t>
  </si>
  <si>
    <t>LTE site still down and  site located in aramco area access issue need special permission</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</si>
  <si>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</si>
  <si>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</si>
  <si>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</si>
  <si>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</si>
  <si>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 xml:space="preserve"> PCM-20251005-00001880 </t>
  </si>
  <si>
    <t>EM team at site TS</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</si>
  <si>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</si>
  <si>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</si>
  <si>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</si>
  <si>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</si>
  <si>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</si>
  <si>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</si>
  <si>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</si>
  <si>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</si>
  <si>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</si>
  <si>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</si>
  <si>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</si>
  <si>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</si>
  <si>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90 mins </t>
  </si>
  <si>
    <t>PCM-20251004-00001986</t>
  </si>
  <si>
    <t>PCM-20251005-00002029</t>
  </si>
  <si>
    <t xml:space="preserve">ETA 65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</si>
</sst>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 totalsRowShown="0" headerRowDxfId="48" dataDxfId="47" headerRowBorderDxfId="45" tableBorderDxfId="46" totalsRowBorderDxfId="44">
  <autoFilter ref="A1:L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4" totalsRowShown="0" headerRowDxfId="15" dataDxfId="14" headerRowBorderDxfId="12" tableBorderDxfId="13">
  <autoFilter ref="A1:L2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272.6589859953674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45935.607411921294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45935.607411921294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45935.607411921294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45935.607411921294</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45935.607411921294</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45935.607411921294</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45935.607411921294</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45935.607411921294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45935.607411921294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45935.607411921294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45935.607411921294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45935.607411921294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45935.607411921294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45935.607411921294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45935.607411921294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45935.607411921294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45935.607411921294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45935.607411921294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45935.607411921294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45935.607411921294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45935.607411921294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45935.607411921294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45935.607411921294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45935.607411921294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45935.607411921294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45935.607411921294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45935.607411921294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45935.607411921294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45935.607411921294</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243.95562951388274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128.88032858796214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110.60757395833207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0.17529386573733063</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2.5930439813237172E-2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45935.607411921294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45935.607411921294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45935.607411921294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45935.607411921294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45935.607411921294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45935.607411921294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45935.607411921294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45935.607411921294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45935.607411921294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45935.607411921294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45935.607411921294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45935.607411921294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45935.607411921294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45935.607411921294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45935.607411921294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45935.607411921294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45935.607411921294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45935.607411921294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45935.607411921294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45935.607411921294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45935.607411921294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45935.607411921294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45935.607411921294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45935.607411921294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45935.607411921294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45935.607411921294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45935.607411921294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45935.607411921294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45935.607411921294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45935.607411921294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45935.607411921294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45935.607411921294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45935.607411921294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45935.607411921294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45935.607411921294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45935.607411921294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45935.607411921294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45935.607411921294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45935.607411921294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45935.607411921294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45935.607411921294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45935.607411921294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45935.607411921294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45935.607411921294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45935.607411921294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45935.607411921294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45935.607411921294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45935.607411921294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45935.607411921294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45935.607411921294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45935.607411921294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45935.607411921294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45935.607411921294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45935.607411921294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45935.607411921294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45935.607411921294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45935.607411921294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45935.607411921294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45935.607411921294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45935.607411921294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45935.607411921294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45935.607411921294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45935.607411921294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45935.607411921294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45935.607411921294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45935.607411921294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45935.607411921294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45935.607411921294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45935.607411921294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45935.607411921294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45935.607411921294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45935.607411921294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45935.607411921294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45935.607411921294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45935.607411921294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45935.607411921294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45935.607411921294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45935.607411921294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45935.607411921294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45935.607411921294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45935.607411921294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45935.607411921294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45935.607411921294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45935.607411921294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45935.607411921294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45935.607411921294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45935.607411921294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45935.607411921294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45935.607411921294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45935.607411921294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45935.607411921294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45935.607411921294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45935.607411921294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45935.607411921294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45935.607411921294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45935.607411921294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45935.607411921294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45935.607411921294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45935.607411921294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45935.607411921294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45935.607411921294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45935.607411921294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45935.607411921294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45935.607411921294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45935.607411921294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45935.607411921294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45935.607411921294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45935.607411921294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45935.607411921294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45935.607411921294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45935.607411921294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45935.607411921294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45935.607411921294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45935.607411921294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45935.607411921294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45935.607411921294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45935.607411921294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45935.607411921294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45935.607411921294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45935.607411921294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45935.607411921294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45935.607411921294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45935.607411921294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45935.607411921294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45935.607411921294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45935.607411921294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45935.607411921294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45935.607411921294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45935.607411921294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45935.607411921294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45935.607411921294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45935.607411921294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45935.607411921294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45935.607411921294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45935.607411921294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45935.607411921294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45935.607411921294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45935.607411921294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45935.607411921294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45935.607411921294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45935.607411921294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45935.607411921294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45935.607411921294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45935.607411921294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45935.607411921294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45935.607411921294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45935.607411921294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45935.607411921294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45935.607411921294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45935.607411921294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45935.607411921294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45935.607411921294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45935.607411921294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45935.607411921294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45935.607411921294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45935.607411921294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45935.607411921294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45935.607411921294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45935.607411921294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45935.607411921294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45935.607411921294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45935.607411921294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45935.607411921294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45935.607411921294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45935.607411921294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45935.607411921294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45935.607411921294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45935.607411921294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45935.607411921294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45935.607411921294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45935.607411921294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45935.607411921294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45935.607411921294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45935.607411921294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45935.607411921294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45935.607411921294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45935.607411921294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45935.607411921294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45935.607411921294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45935.607411921294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45935.607411921294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45935.607411921294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45935.607411921294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45935.607411921294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45935.607411921294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45935.607411921294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45935.607411921294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45935.607411921294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45935.607411921294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45935.607411921294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45935.607411921294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45935.607411921294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45935.607411921294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45935.607411921294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45935.607411921294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45935.607411921294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45935.607411921294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45935.607411921294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45935.607411921294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45935.607411921294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45935.607411921294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45935.607411921294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45935.607411921294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45935.607411921294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45935.607411921294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45935.607411921294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45935.607411921294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45935.607411921294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45935.607411921294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45935.607411921294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45935.607411921294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45935.607411921294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45935.607411921294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45935.607411921294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45935.607411921294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45935.607411921294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45935.607411921294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45935.607411921294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45935.607411921294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45935.607411921294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45935.607411921294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45935.607411921294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45935.607411921294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45935.607411921294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45935.607411921294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45935.607411921294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45935.607411921294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45935.607411921294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45935.607411921294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45935.607411921294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45935.607411921294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45935.607411921294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45935.607411921294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45935.607411921294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45935.607411921294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45935.607411921294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45935.607411921294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45935.607411921294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45935.607411921294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45935.607411921294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45935.607411921294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45935.607411921294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45935.607411921294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45935.607411921294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45935.607411921294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45935.607411921294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45935.607411921294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45935.607411921294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45935.607411921294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45935.607411921294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45935.607411921294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45935.607411921294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45935.607411921294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45935.607411921294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45935.607411921294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45935.607411921294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45935.607411921294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45935.607411921294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45935.607411921294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45935.607411921294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45935.607411921294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45935.607411921294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45935.607411921294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45935.607411921294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45935.607411921294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45935.607411921294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45935.607411921294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45935.607411921294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45935.607411921294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45935.607411921294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45935.607411921294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45935.607411921294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45935.607411921294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45935.607411921294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45935.607411921294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45935.607411921294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45935.607411921294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45935.607411921294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45935.607411921294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45935.607411921294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45935.607411921294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45935.607411921294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45935.607411921294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45935.607411921294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45935.607411921294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45935.607411921294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45935.607411921294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45935.607411921294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45935.607411921294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45935.607411921294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45935.607411921294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45935.607411921294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45935.607411921294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45935.607411921294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45935.607411921294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45935.607411921294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45935.607411921294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45935.607411921294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45935.607411921294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45935.607411921294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45935.607411921294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45935.607411921294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45935.607411921294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45935.607411921294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45935.607411921294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45935.607411921294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45935.607411921294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45935.607411921294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45935.607411921294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45935.607411921294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45935.607411921294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45935.607411921294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45935.607411921294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45935.607411921294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45935.607411921294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45935.607411921294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45935.607411921294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45935.607411921294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45935.607411921294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45935.607411921294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45935.607411921294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45935.607411921294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45935.607411921294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45935.607411921294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45935.607411921294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45935.607411921294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45935.607411921294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45935.607411921294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45935.607411921294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45935.607411921294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45935.607411921294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45935.607411921294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45935.607411921294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45935.607411921294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45935.607411921294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45935.607411921294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45935.607411921294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45935.607411921294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45935.607411921294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45935.607411921294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45935.607411921294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45935.607411921294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45935.607411921294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45935.607411921294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45935.607411921294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45935.607411921294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45935.607411921294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45935.607411921294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45935.607411921294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45935.607411921294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45935.607411921294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45935.607411921294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45935.607411921294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45935.607411921294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45935.607411921294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45935.607411921294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45935.607411921294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45935.607411921294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45935.607411921294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45935.607411921294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45935.607411921294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45935.607411921294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45935.607411921294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45935.607411921294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45935.607411921294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45935.607411921294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45935.607411921294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45935.607411921294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45935.607411921294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45935.607411921294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45935.607411921294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45935.607411921294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45935.607411921294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45935.607411921294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45935.607411921294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45935.607411921294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45935.607411921294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45935.607411921294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45935.607411921294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45935.607411921294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45935.607411921294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45935.607411921294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45935.607411921294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45935.607411921294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45935.607411921294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45935.607411921294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45935.607411921294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45935.607411921294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45935.607411921294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45935.607411921294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45935.607411921294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45935.607411921294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45935.607411921294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45935.607411921294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45935.607411921294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45935.607411921294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45935.607411921294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45935.607411921294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45935.607411921294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45935.607411921294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45935.607411921294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45935.607411921294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45935.607411921294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45935.607411921294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45935.607411921294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45935.607411921294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45935.607411921294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45935.607411921294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45935.607411921294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45935.607411921294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45935.607411921294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45935.607411921294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45935.607411921294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45935.607411921294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45935.607411921294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45935.607411921294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45935.607411921294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45935.607411921294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45935.607411921294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45935.607411921294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45935.607411921294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45935.607411921294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45935.607411921294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45935.607411921294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45935.607411921294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45935.607411921294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45935.607411921294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45935.607411921294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45935.607411921294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45935.607411921294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45935.607411921294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45935.607411921294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45935.607411921294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45935.607411921294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45935.607411921294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45935.607411921294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45935.607411921294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45935.607411921294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45935.607411921294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45935.607411921294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45935.607411921294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45935.607411921294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45935.607411921294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45935.607411921294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45935.607411921294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45935.607411921294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45935.607411921294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45935.607411921294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45935.607411921294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45935.607411921294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45935.607411921294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45935.607411921294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45935.607411921294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45935.607411921294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45935.607411921294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45935.607411921294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45935.607411921294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45935.607411921294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45935.607411921294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45935.607411921294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45935.607411921294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45935.607411921294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45935.607411921294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45935.607411921294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45935.607411921294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45935.607411921294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45935.607411921294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45935.607411921294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45935.607411921294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45935.607411921294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45935.607411921294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45935.607411921294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45935.607411921294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45935.607411921294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45935.607411921294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45935.607411921294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45935.607411921294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45935.607411921294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45935.607411921294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45935.607411921294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45935.607411921294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45935.607411921294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45935.607411921294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45935.607411921294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45935.607411921294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45935.607411921294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45935.607411921294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45935.607411921294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45935.607411921294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45935.607411921294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45935.607411921294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45935.607411921294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45935.607411921294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45935.607411921294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45935.607411921294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45935.607411921294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45935.607411921294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45935.607411921294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45935.607411921294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45935.607411921294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45935.607411921294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45935.607411921294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45935.607411921294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45935.607411921294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45935.607411921294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45935.607411921294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45935.607411921294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45935.607411921294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45935.607411921294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45935.607411921294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45935.607411921294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45935.607411921294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45935.607411921294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45935.607411921294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45935.607411921294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45935.607411921294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45935.607411921294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45935.607411921294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45935.607411921294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45935.607411921294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45935.607411921294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45935.607411921294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45935.607411921294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45935.607411921294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45935.607411921294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45935.607411921294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45935.607411921294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45935.607411921294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45935.607411921294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45935.607411921294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45935.607411921294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45935.607411921294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45935.607411921294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45935.607411921294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45935.607411921294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45935.607411921294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45935.607411921294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45935.607411921294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45935.607411921294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45935.607411921294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45935.607411921294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45935.607411921294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45935.607411921294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45935.607411921294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45935.607411921294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45935.607411921294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45935.607411921294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45935.607411921294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45935.607411921294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45935.607411921294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45935.607411921294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45935.607411921294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45935.607411921294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45935.607411921294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45935.607411921294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45935.607411921294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45935.607411921294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45935.607411921294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45935.607411921294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45935.607411921294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45935.607411921294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45935.607411921294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45935.607411921294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45935.607411921294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45935.607411921294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45935.607411921294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45935.607411921294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45935.607411921294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45935.607411921294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45935.607411921294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45935.607411921294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45935.607411921294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45935.607411921294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45935.607411921294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45935.607411921294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45935.607411921294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45935.607411921294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45935.607411921294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45935.607411921294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45935.607411921294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45935.607411921294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45935.607411921294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45935.607411921294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45935.607411921294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45935.607411921294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45935.607411921294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45935.607411921294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45935.607411921294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45935.607411921294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45935.607411921294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45935.607411921294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45935.607411921294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45935.607411921294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45935.607411921294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45935.607411921294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45935.607411921294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45935.607411921294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45935.607411921294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45935.607411921294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45935.607411921294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45935.607411921294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45935.607411921294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45935.607411921294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45935.607411921294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45935.607411921294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45935.607411921294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45935.607411921294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45935.607411921294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45935.607411921294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45935.607411921294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45935.607411921294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45935.607411921294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45935.607411921294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45935.607411921294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45935.607411921294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45935.607411921294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45935.607411921294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45935.607411921294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45935.607411921294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45935.607411921294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45935.607411921294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45935.607411921294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45935.607411921294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45935.607411921294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45935.607411921294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45935.607411921294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45935.607411921294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45935.607411921294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45935.607411921294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45935.607411921294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45935.607411921294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45935.607411921294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45935.607411921294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45935.607411921294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45935.607411921294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45935.607411921294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45935.607411921294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45935.607411921294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45935.607411921294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45935.607411921294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45935.607411921294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45935.607411921294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45935.607411921294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45935.607411921294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45935.607411921294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45935.607411921294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45935.607411921294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45935.607411921294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45935.607411921294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45935.607411921294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45935.607411921294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45935.607411921294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45935.607411921294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45935.607411921294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45935.607411921294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45935.607411921294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45935.607411921294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45935.607411921294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45935.607411921294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45935.607411921294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45935.607411921294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45935.607411921294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45935.607411921294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45935.607411921294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45935.607411921294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45935.607411921294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45935.607411921294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45935.607411921294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45935.607411921294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45935.607411921294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45935.607411921294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45935.607411921294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45935.607411921294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45935.607411921294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45935.607411921294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45935.607411921294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45935.607411921294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45935.607411921294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45935.607411921294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45935.607411921294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45935.607411921294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45935.607411921294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45935.607411921294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45935.607411921294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45935.607411921294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45935.607411921294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45935.607411921294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45935.607411921294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45935.607411921294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45935.607411921294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45935.607411921294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45935.607411921294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45935.607411921294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45935.607411921294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45935.607411921294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45935.607411921294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45935.607411921294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45935.607411921294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45935.607411921294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45935.607411921294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45935.607411921294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45935.607411921294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45935.607411921294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45935.607411921294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45935.607411921294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45935.607411921294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45935.607411921294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45935.607411921294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45935.607411921294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45935.607411921294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45935.607411921294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45935.607411921294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45935.607411921294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45935.607411921294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45935.607411921294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45935.607411921294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45935.607411921294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45935.607411921294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45935.607411921294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45935.607411921294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45935.607411921294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45935.607411921294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45935.607411921294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45935.607411921294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45935.607411921294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45935.607411921294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45935.607411921294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45935.607411921294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45935.607411921294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45935.607411921294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45935.607411921294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45935.607411921294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45935.607411921294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45935.607411921294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45935.607411921294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45935.607411921294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45935.607411921294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45935.607411921294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45935.607411921294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45935.607411921294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45935.607411921294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45935.607411921294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45935.607411921294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45935.607411921294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45935.607411921294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45935.607411921294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45935.607411921294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45935.607411921294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45935.607411921294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45935.607411921294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45935.607411921294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45935.607411921294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45935.607411921294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45935.607411921294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45935.607411921294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45935.607411921294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45935.607411921294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45935.607411921294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45935.607411921294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45935.607411921294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45935.607411921294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45935.607411921294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45935.607411921294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45935.607411921294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45935.607411921294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45935.607411921294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45935.607411921294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45935.607411921294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45935.607411921294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45935.607411921294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45935.607411921294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45935.607411921294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45935.607411921294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45935.607411921294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45935.607411921294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45935.607411921294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45935.607411921294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45935.607411921294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45935.607411921294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45935.607411921294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45935.607411921294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45935.607411921294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45935.607411921294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45935.607411921294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45935.607411921294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45935.607411921294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45935.607411921294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45935.607411921294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45935.607411921294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45935.607411921294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45935.607411921294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45935.607411921294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45935.607411921294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45935.607411921294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45935.607411921294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45935.607411921294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45935.607411921294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45935.607411921294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45935.607411921294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45935.607411921294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45935.607411921294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45935.607411921294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45935.607411921294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45935.607411921294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45935.607411921294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45935.607411921294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45935.607411921294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45935.607411921294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45935.607411921294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45935.607411921294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45935.607411921294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45935.607411921294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45935.607411921294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45935.607411921294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45935.607411921294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45935.607411921294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45935.607411921294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45935.607411921294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45935.607411921294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45935.607411921294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45935.607411921294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45935.607411921294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45935.607411921294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45935.607411921294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45935.607411921294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45935.607411921294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45935.607411921294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45935.607411921294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45935.607411921294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45935.607411921294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45935.607411921294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45935.607411921294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45935.607411921294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45935.607411921294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45935.607411921294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45935.607411921294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45935.607411921294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45935.607411921294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45935.607411921294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45935.607411921294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45935.607411921294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45935.607411921294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45935.607411921294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45935.607411921294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45935.607411921294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45935.607411921294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45935.607411921294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45935.607411921294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45935.607411921294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45935.607411921294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45935.607411921294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45935.607411921294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45935.607411921294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45935.607411921294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45935.607411921294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45935.607411921294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45935.607411921294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45935.607411921294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45935.607411921294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45935.607411921294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45935.607411921294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45935.607411921294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45935.607411921294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45935.607411921294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45935.607411921294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45935.607411921294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45935.607411921294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45935.607411921294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45935.607411921294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45935.607411921294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45935.607411921294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45935.607411921294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45935.607411921294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45935.607411921294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45935.607411921294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45935.607411921294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45935.607411921294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45935.607411921294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45935.607411921294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45935.607411921294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45935.607411921294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45935.607411921294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45935.607411921294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45935.607411921294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45935.607411921294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45935.607411921294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45935.607411921294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45935.607411921294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45935.607411921294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45935.607411921294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45935.607411921294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45935.607411921294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45935.607411921294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45935.607411921294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45935.607411921294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45935.607411921294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45935.607411921294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45935.607411921294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45935.607411921294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45935.607411921294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45935.607411921294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45935.607411921294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45935.607411921294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45935.607411921294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45935.607411921294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45935.607411921294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45935.607411921294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45935.607411921294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45935.607411921294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45935.607411921294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45935.607411921294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45935.607411921294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45935.607411921294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45935.607411921294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45935.607411921294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45935.607411921294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45935.607411921294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45935.607411921294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45935.607411921294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45935.607411921294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45935.607411921294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45935.607411921294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45935.607411921294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45935.607411921294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45935.607411921294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45935.607411921294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45935.607411921294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45935.607411921294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45935.607411921294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45935.607411921294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45935.607411921294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45935.607411921294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45935.607411921294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45935.607411921294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45935.607411921294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45935.607411921294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45935.607411921294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45935.607411921294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45935.607411921294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45935.607411921294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45935.607411921294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45935.607411921294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45935.607411921294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45935.607411921294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45935.607411921294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45935.607411921294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45935.607411921294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45935.607411921294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45935.607411921294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45935.607411921294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45935.607411921294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45935.607411921294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45935.607411921294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45935.607411921294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45935.607411921294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45935.607411921294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45935.607411921294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45935.607411921294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45935.607411921294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45935.607411921294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45935.607411921294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45935.607411921294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45935.607411921294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45935.607411921294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45935.607411921294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45935.607411921294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45935.607411921294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45935.607411921294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45935.607411921294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45935.607411921294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45935.607411921294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45935.607411921294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45935.607411921294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45935.607411921294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45935.607411921294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45935.607411921294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45935.607411921294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45935.607411921294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45935.607411921294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45935.607411921294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45935.607411921294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45935.607411921294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45935.607411921294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45935.607411921294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45935.607411921294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45935.607411921294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45935.607411921294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45935.607411921294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45935.607411921294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45935.607411921294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45935.607411921294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45935.607411921294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45935.607411921294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45935.607411921294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45935.607411921294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45935.607411921294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45935.607411921294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45935.607411921294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45935.607411921294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45935.607411921294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45935.607411921294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45935.607411921294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45935.607411921294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45935.607411921294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45935.607411921294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45935.607411921294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45935.607411921294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45935.607411921294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45935.607411921294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45935.607411921294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45935.607411921294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45935.607411921294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45935.607411921294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45935.607411921294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45935.607411921294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45935.607411921294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45935.607411921294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45935.607411921294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45935.607411921294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45935.607411921294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45935.607411921294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45935.607411921294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45935.607411921294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45935.607411921294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45935.607411921294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45935.607411921294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45935.607411921294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45935.607411921294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45935.607411921294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45935.607411921294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45935.607411921294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45935.607411921294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45935.607411921294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45935.607411921294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45935.607411921294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45935.607411921294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45935.607411921294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45935.607411921294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45935.607411921294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45935.607411921294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45935.607411921294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45935.607411921294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45935.607411921294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45935.607411921294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45935.607411921294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45935.607411921294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45935.607411921294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45935.607411921294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45935.607411921294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45935.607411921294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45935.607411921294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45935.607411921294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45935.607411921294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45935.607411921294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45935.607411921294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45935.607411921294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45935.607411921294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45935.607411921294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45935.607411921294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45935.607411921294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45935.607411921294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45935.607411921294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45935.607411921294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45935.607411921294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45935.607411921294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45935.607411921294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45935.607411921294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45935.607411921294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45935.607411921294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45935.607411921294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45935.607411921294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45935.607411921294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45935.607411921294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45935.607411921294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45935.607411921294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45935.607411921294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45935.607411921294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45935.607411921294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45935.607411921294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45935.607411921294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45935.607411921294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45935.607411921294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45935.607411921294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45935.607411921294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45935.607411921294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45935.607411921294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45935.607411921294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45935.607411921294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45935.607411921294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45935.607411921294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45935.607411921294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45935.607411921294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45935.607411921294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45935.607411921294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45935.607411921294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45935.607411921294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45935.607411921294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45935.607411921294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45935.607411921294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45935.607411921294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45935.607411921294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45935.607411921294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45935.607411921294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45935.607411921294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45935.607411921294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45935.607411921294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45935.607411921294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45935.607411921294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45935.607411921294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45935.607411921294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45935.607411921294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45935.607411921294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45935.607411921294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45935.607411921294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45935.607411921294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45935.607411921294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45935.607411921294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45935.607411921294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45935.607411921294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45935.607411921294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45935.607411921294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45935.607411921294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45935.607411921294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45935.607411921294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45935.607411921294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45935.607411921294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45935.607411921294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45935.607411921294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45935.607411921294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45935.607411921294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45935.607411921294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45935.607411921294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45935.607411921294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45935.607411921294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45935.607411921294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45935.607411921294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45935.607411921294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45935.607411921294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45935.607411921294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45935.607411921294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45935.607411921294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45935.607411921294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45935.607411921294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45935.607411921294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45935.607411921294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45935.607411921294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45935.607411921294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45935.607411921294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45935.607411921294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45935.607411921294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45935.607411921294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45935.607411921294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45935.607411921294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45935.607411921294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45935.607411921294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45935.607411921294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45935.607411921294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45935.607411921294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45935.607411921294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45935.607411921294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45935.607411921294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45935.607411921294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45935.607411921294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45935.607411921294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45935.607411921294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45935.607411921294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45935.607411921294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45935.607411921294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45935.607411921294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45935.607411921294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45935.607411921294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45935.607411921294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45935.607411921294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45935.607411921294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45935.607411921294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45935.607411921294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45935.607411921294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45935.607411921294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45935.607411921294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45935.607411921294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45935.607411921294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45935.607411921294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45935.607411921294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45935.607411921294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45935.607411921294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45935.607411921294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45935.607411921294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45935.607411921294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45935.607411921294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45935.607411921294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45935.607411921294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45935.607411921294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45935.607411921294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45935.607411921294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45935.607411921294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45935.607411921294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45935.607411921294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45935.607411921294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45935.607411921294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45935.607411921294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45935.607411921294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45935.607411921294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45935.607411921294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45935.607411921294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45935.607411921294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45935.607411921294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45935.607411921294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45935.607411921294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45935.607411921294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45935.607411921294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45935.607411921294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45935.607411921294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45935.607411921294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45935.607411921294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45935.607411921294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45935.607411921294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45935.607411921294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45935.607411921294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45935.607411921294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45935.607411921294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45935.607411921294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45935.607411921294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45935.607411921294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45935.607411921294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45935.607411921294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45935.607411921294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45935.607411921294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45935.607411921294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45935.607411921294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45935.607411921294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45935.607411921294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45935.607411921294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45935.607411921294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45935.607411921294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45935.607411921294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45935.607411921294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45935.607411921294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45935.607411921294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45935.607411921294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45935.607411921294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45935.607411921294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45935.607411921294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45935.607411921294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45935.607411921294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45935.607411921294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45935.607411921294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45935.607411921294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45935.607411921294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45935.607411921294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45935.607411921294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45935.607411921294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45935.607411921294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45935.607411921294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45935.607411921294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45935.607411921294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45935.607411921294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45935.607411921294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45935.607411921294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45935.607411921294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45935.607411921294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45935.607411921294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45935.607411921294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45935.607411921294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45935.607411921294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45935.607411921294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45935.607411921294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45935.607411921294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45935.607411921294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45935.607411921294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45935.607411921294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45935.607411921294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45935.607411921294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45935.607411921294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45935.607411921294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45935.607411921294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45935.607411921294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45935.607411921294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45935.607411921294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45935.607411921294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45935.607411921294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45935.607411921294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45935.607411921294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45935.607411921294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45935.607411921294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45935.607411921294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45935.607411921294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45935.607411921294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45935.607411921294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45935.607411921294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45935.607411921294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45935.607411921294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45935.607411921294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45935.607411921294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45935.607411921294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45935.607411921294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45935.607411921294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45935.607411921294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45935.607411921294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45935.607411921294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45935.607411921294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45935.607411921294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45935.607411921294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45935.607411921294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45935.607411921294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45935.607411921294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45935.607411921294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45935.607411921294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45935.607411921294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45935.607411921294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45935.607411921294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45935.607411921294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45935.607411921294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45935.607411921294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45935.607411921294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45935.607411921294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45935.607411921294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45935.607411921294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45935.607411921294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45935.607411921294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45935.607411921294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45935.607411921294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45935.607411921294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45935.607411921294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45935.607411921294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45935.607411921294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45935.607411921294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45935.607411921294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45935.607411921294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45935.607411921294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45935.607411921294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45935.607411921294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45935.607411921294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45935.607411921294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45935.607411921294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45935.607411921294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45935.607411921294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45935.607411921294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45935.607411921294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45935.607411921294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45935.607411921294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45935.607411921294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45935.607411921294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45935.607411921294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45935.607411921294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45935.607411921294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45935.607411921294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45935.607411921294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45935.607411921294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45935.607411921294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45935.607411921294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45935.607411921294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45935.607411921294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45935.607411921294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45935.607411921294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45935.607411921294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45935.607411921294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45935.607411921294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45935.607411921294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45935.607411921294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45935.607411921294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45935.607411921294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45935.607411921294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45935.607411921294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45935.607411921294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45935.607411921294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45935.607411921294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45935.607411921294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45935.607411921294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45935.607411921294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45935.607411921294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45935.607411921294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45935.607411921294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45935.607411921294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45935.607411921294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45935.607411921294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45935.607411921294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45935.607411921294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45935.607411921294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45935.607411921294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45935.607411921294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45935.607411921294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45935.607411921294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45935.607411921294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45935.607411921294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45935.607411921294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45935.607411921294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45935.607411921294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45935.607411921294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45935.607411921294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45935.607411921294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45935.607411921294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45935.607411921294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45935.607411921294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45935.607411921294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45935.607411921294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45935.607411921294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45935.607411921294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45935.607411921294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45935.607411921294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45935.607411921294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45935.607411921294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45935.607411921294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45935.607411921294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45935.607411921294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45935.607411921294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45935.607411921294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45935.607411921294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45935.607411921294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45935.607411921294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45935.607411921294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45935.607411921294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45935.607411921294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45935.607411921294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45935.607411921294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45935.607411921294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45935.607411921294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45935.607411921294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45935.607411921294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45935.607411921294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45935.607411921294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45935.607411921294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45935.607411921294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45935.607411921294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45935.607411921294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45935.607411921294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45935.607411921294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45935.607411921294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45935.607411921294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45935.607411921294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45935.607411921294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45935.607411921294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45935.607411921294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45935.607411921294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45935.607411921294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45935.607411921294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45935.607411921294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45935.607411921294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45935.607411921294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45935.607411921294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45935.607411921294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45935.607411921294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45935.607411921294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45935.607411921294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45935.607411921294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45935.607411921294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45935.607411921294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45935.607411921294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45935.607411921294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45935.607411921294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45935.607411921294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45935.607411921294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45935.607411921294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45935.607411921294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45935.607411921294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45935.607411921294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45935.607411921294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45935.607411921294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45935.607411921294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45935.607411921294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45935.607411921294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45935.607411921294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45935.607411921294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45935.607411921294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45935.607411921294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45935.607411921294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45935.607411921294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45935.607411921294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45935.607411921294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45935.607411921294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45935.607411921294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45935.607411921294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45935.607411921294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45935.607411921294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45935.607411921294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45935.607411921294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45935.607411921294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45935.607411921294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45935.607411921294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45935.607411921294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45935.607411921294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45935.607411921294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45935.607411921294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45935.607411921294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45935.607411921294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45935.607411921294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45935.607411921294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45935.607411921294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45935.607411921294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45935.607411921294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45935.607411921294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45935.607411921294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45935.607411921294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45935.607411921294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45935.607411921294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45935.607411921294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45935.607411921294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45935.607411921294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45935.607411921294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45935.607411921294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45935.607411921294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45935.607411921294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45935.607411921294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45935.607411921294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45935.607411921294</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232.12669432869734</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1</v>
      </c>
      <c r="D3" s="107" t="s">
        <v>34306</v>
      </c>
      <c r="E3" s="112" t="s">
        <v>38964</v>
      </c>
      <c r="F3" s="113">
        <v>45934.995312500003</v>
      </c>
      <c r="G3" s="114">
        <f ca="1">IFERROR(NOW()-F3,"")</f>
        <v>0.61209942129062256</v>
      </c>
      <c r="H3" s="113">
        <v>45934.989328703705</v>
      </c>
      <c r="I3" s="110" t="str">
        <f>IFERROR(VLOOKUP(D3,DB!A:F,6,0),"")</f>
        <v>SCECO</v>
      </c>
      <c r="J3" s="110" t="str">
        <f>IFERROR(VLOOKUP(D3,DB!A:G,7,0),"")</f>
        <v>Dead</v>
      </c>
      <c r="K3" s="115" t="s">
        <v>39059</v>
      </c>
      <c r="L3" s="107" t="str">
        <f>IFERROR(VLOOKUP(D3,DB!A:I,9,0),"")</f>
        <v>Latis</v>
      </c>
    </row>
    <row r="4" spans="1:16" ht="23.25" customHeight="1">
      <c r="A4" s="110" t="s">
        <v>39060</v>
      </c>
      <c r="B4" s="110" t="str">
        <f>IFERROR(VLOOKUP(D4,DB!A:K,11,0),"")</f>
        <v>R4</v>
      </c>
      <c r="C4" s="111">
        <v>2</v>
      </c>
      <c r="D4" s="107" t="s">
        <v>25891</v>
      </c>
      <c r="E4" s="112" t="s">
        <v>38964</v>
      </c>
      <c r="F4" s="113">
        <v>45935.156944444447</v>
      </c>
      <c r="G4" s="114">
        <f ca="1">IFERROR(NOW()-F4,"")</f>
        <v>0.45046747684682487</v>
      </c>
      <c r="H4" s="113">
        <v>45935.07104166667</v>
      </c>
      <c r="I4" s="110" t="str">
        <f>IFERROR(VLOOKUP(D4,DB!A:F,6,0),"")</f>
        <v>Generator-SG</v>
      </c>
      <c r="J4" s="110" t="str">
        <f>IFERROR(VLOOKUP(D4,DB!A:G,7,0),"")</f>
        <v>Good</v>
      </c>
      <c r="K4" s="115" t="s">
        <v>39061</v>
      </c>
      <c r="L4" s="107" t="str">
        <f>IFERROR(VLOOKUP(D4,DB!A:I,9,0),"")</f>
        <v>Latis</v>
      </c>
    </row>
    <row r="5" spans="1:16" ht="15" customHeight="1">
      <c r="A5" s="110" t="s">
        <v>39062</v>
      </c>
      <c r="B5" s="110" t="str">
        <f>IFERROR(VLOOKUP(D5,DB!A:K,11,0),"")</f>
        <v>R4</v>
      </c>
      <c r="C5" s="111">
        <v>1</v>
      </c>
      <c r="D5" s="107" t="s">
        <v>36282</v>
      </c>
      <c r="E5" s="112" t="s">
        <v>38964</v>
      </c>
      <c r="F5" s="113">
        <v>45935.5078125</v>
      </c>
      <c r="G5" s="114">
        <f ca="1">IFERROR(NOW()-F5,"")</f>
        <v>9.9599421293532941E-2</v>
      </c>
      <c r="H5" s="113">
        <v>45935.502002314817</v>
      </c>
      <c r="I5" s="110" t="str">
        <f>IFERROR(VLOOKUP(D5,DB!A:F,6,0),"")</f>
        <v>Generator-SG</v>
      </c>
      <c r="J5" s="110" t="str">
        <f>IFERROR(VLOOKUP(D5,DB!A:G,7,0),"")</f>
        <v>No BB Shifted</v>
      </c>
      <c r="K5" s="115" t="s">
        <v>39063</v>
      </c>
      <c r="L5" s="107" t="str">
        <f>IFERROR(VLOOKUP(D5,DB!A:I,9,0),"")</f>
        <v>Latis</v>
      </c>
    </row>
    <row r="6" spans="1:16" ht="15" customHeight="1">
      <c r="A6" s="110" t="s">
        <v>39064</v>
      </c>
      <c r="B6" s="110" t="str">
        <f>IFERROR(VLOOKUP(D6,DB!A:K,11,0),"")</f>
        <v>R4</v>
      </c>
      <c r="C6" s="111">
        <v>3</v>
      </c>
      <c r="D6" s="107" t="s">
        <v>35137</v>
      </c>
      <c r="E6" s="112" t="s">
        <v>38964</v>
      </c>
      <c r="F6" s="113">
        <v>45935.523263888892</v>
      </c>
      <c r="G6" s="114">
        <f ca="1">IFERROR(NOW()-F6,"")</f>
        <v>8.4148032401571982E-2</v>
      </c>
      <c r="H6" s="113">
        <v>45935.516099537039</v>
      </c>
      <c r="I6" s="110" t="str">
        <f>IFERROR(VLOOKUP(D6,DB!A:F,6,0),"")</f>
        <v>Generator-SG</v>
      </c>
      <c r="J6" s="110" t="str">
        <f>IFERROR(VLOOKUP(D6,DB!A:G,7,0),"")</f>
        <v>Dead</v>
      </c>
      <c r="K6" s="115" t="s">
        <v>39065</v>
      </c>
      <c r="L6" s="107" t="str">
        <f>IFERROR(VLOOKUP(D6,DB!A:I,9,0),"")</f>
        <v>Latis</v>
      </c>
    </row>
    <row r="7" spans="1:16" ht="15" customHeight="1">
      <c r="A7" s="110"/>
      <c r="B7" s="110" t="str">
        <f>IFERROR(VLOOKUP(D7,DB!A:K,11,0),"")</f>
        <v/>
      </c>
      <c r="C7" s="111"/>
      <c r="D7" s="107"/>
      <c r="E7" s="112"/>
      <c r="F7" s="113"/>
      <c r="G7" s="114">
        <f ca="1">IFERROR(NOW()-F7,"")</f>
        <v>45935.607411921294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45935.607411921294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45935.607411921294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45935.607411921294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45935.607411921294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45935.607411921294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45935.607411921294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45935.607411921294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45935.607411921294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45935.607411921294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45935.607411921294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45935.607411921294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45935.607411921294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45935.607411921294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45935.607411921294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45935.607411921294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45935.607411921294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45935.607411921294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45935.607411921294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45935.607411921294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45935.607411921294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45935.607411921294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45935.607411921294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45935.607411921294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45935.607411921294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45935.607411921294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45935.607411921294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45935.607411921294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45935.607411921294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45935.607411921294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45935.607411921294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45935.607411921294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45935.607411921294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45935.607411921294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45935.607411921294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45935.607411921294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45935.607411921294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45935.607411921294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45935.607411921294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45935.607411921294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45935.607411921294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45935.607411921294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45935.607411921294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45935.607411921294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45935.607411921294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45935.607411921294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45935.607411921294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45935.607411921294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45935.607411921294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45935.607411921294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45935.607411921294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45935.607411921294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45935.607411921294</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43.775351736105222</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9.4185346064768964</v>
      </c>
      <c r="H3" s="38">
        <v>45926.158159722225</v>
      </c>
      <c r="I3" s="37" t="str">
        <f>IFERROR(VLOOKUP(D3,DB!A:F,6,0),"")</f>
        <v>SCECO</v>
      </c>
      <c r="J3" s="37" t="str">
        <f>IFERROR(VLOOKUP(D3,DB!A:G,7,0),"")</f>
        <v>Good</v>
      </c>
      <c r="K3" s="37" t="s">
        <v>39069</v>
      </c>
      <c r="L3" s="37" t="str">
        <f>IFERROR(VLOOKUP(D3,DB!A:I,9,0),"")</f>
        <v>Latis</v>
      </c>
      <c r="M3" s="136"/>
    </row>
    <row r="4" spans="1:13" ht="15.75">
      <c r="A4" s="37"/>
      <c r="B4" s="37" t="str">
        <f>IFERROR(VLOOKUP(D4,DB!A:K,11,0),"")</f>
        <v/>
      </c>
      <c r="C4" s="37"/>
      <c r="D4" s="140"/>
      <c r="E4" s="37"/>
      <c r="F4" s="38"/>
      <c r="G4" s="39">
        <f ca="1">IFERROR(NOW()-F4,"-")</f>
        <v>45935.607411921294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45935.607411921294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45935.607411921294</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45935.607411921294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45935.607411921294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45935.607411921294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45935.607411921294</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45935.607411921294</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45935.607411921294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45935.607411921294</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45935.607411921294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45935.607411921294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45935.607411921294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45935.607411921294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45935.607411921294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45935.607411921294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45935.607411921294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45935.607411921294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45935.607411921294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45935.607411921294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45935.607411921294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45935.607411921294</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45935.607411921294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45935.607411921294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45935.607411921294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45935.607411921294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45935.607411921294</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45935.607411921294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45935.607411921294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45935.607411921294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45935.607411921294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45935.607411921294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45935.607411921294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45935.607411921294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45935.607411921294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45935.607411921294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45935.607411921294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45935.607411921294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45935.607411921294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45935.607411921294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45935.607411921294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45935.607411921294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45935.607411921294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45935.607411921294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45935.607411921294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45935.607411921294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45935.607411921294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45935.607411921294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45935.607411921294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45935.607411921294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45935.607411921294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45935.607411921294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45935.607411921294</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45935.607411921294</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45935.607411921294</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45935.607411921294</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45935.607411921294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45935.607411921294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45935.607411921294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45935.607411921294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45935.607411921294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45935.607411921294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45935.607411921294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45935.607411921294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45935.607411921294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45935.607411921294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45935.607411921294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45935.607411921294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45935.607411921294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45935.607411921294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45935.607411921294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45935.607411921294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45935.607411921294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45935.607411921294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45935.607411921294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45935.607411921294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45935.607411921294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45935.607411921294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45935.607411921294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45935.607411921294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45935.607411921294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45935.607411921294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45935.607411921294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45935.607411921294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45935.607411921294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45935.607411921294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45935.607411921294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45935.607411921294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45935.607411921294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45935.607411921294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45935.607411921294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45935.607411921294</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45935.607411921294</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45935.607411921294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45935.607411921294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45935.607411921294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45935.607411921294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45935.607411921294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45935.607411921294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45935.607411921294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45935.607411921294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45935.607411921294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45935.607411921294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45935.607411921294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45935.607411921294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45935.607411921294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45935.607411921294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45935.607411921294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45935.607411921294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45935.607411921294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45935.607411921294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45935.607411921294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45935.607411921294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45935.607411921294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45935.607411921294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45935.607411921294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45935.607411921294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45935.607411921294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45935.607411921294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45935.607411921294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45935.607411921294</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45935.607411921294</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45935.607411921294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45935.607411921294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45935.607411921294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45935.607411921294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45935.607411921294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45935.607411921294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45935.607411921294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45935.607411921294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45935.607411921294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45935.607411921294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45935.607411921294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45935.607411921294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45935.607411921294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45935.607411921294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45935.607411921294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45935.607411921294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45935.607411921294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45935.607411921294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45935.607411921294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45935.607411921294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45935.607411921294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45935.607411921294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45935.607411921294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45935.607411921294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45935.607411921294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45935.607411921294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45935.607411921294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45935.607411921294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45935.607411921294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45935.607411921294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45935.607411921294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45935.607411921294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45935.607411921294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45935.607411921294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45935.607411921294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45935.607411921294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45935.607411921294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45935.607411921294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45935.607411921294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45935.607411921294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45935.607411921294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45935.607411921294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45935.607411921294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45935.607411921294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45935.607411921294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45935.607411921294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45935.607411921294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45935.607411921294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45935.607411921294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45935.607411921294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45935.607411921294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45935.607411921294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45935.607411921294</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45935.607411921294</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4"/>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8.834564699071052</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45935.607411921294</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1.7264396990722162</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tr">
        <f>IFERROR(VLOOKUP(D5,DB!A:K,11,0),"")</f>
        <v>R6</v>
      </c>
      <c r="C5" s="137">
        <v>1</v>
      </c>
      <c r="D5" s="120" t="s">
        <v>33684</v>
      </c>
      <c r="E5" s="137" t="s">
        <v>38964</v>
      </c>
      <c r="F5" s="139">
        <v>45933.705324074072</v>
      </c>
      <c r="G5" s="89">
        <f ca="1">IFERROR(NOW()-F5,"-")</f>
        <v>1.902087847221992</v>
      </c>
      <c r="H5" s="139">
        <v>45933.228229166663</v>
      </c>
      <c r="I5" s="120" t="str">
        <f>IFERROR(VLOOKUP(D5,DB!A:F,6,0),"")</f>
        <v>SCECO</v>
      </c>
      <c r="J5" s="120" t="str">
        <f>IFERROR(VLOOKUP(D5,DB!A:G,7,0),"")</f>
        <v>Weak</v>
      </c>
      <c r="K5" s="137" t="s">
        <v>39076</v>
      </c>
      <c r="L5" s="126" t="str">
        <f>IFERROR(VLOOKUP(D5,DB!A:I,9,0),"")</f>
        <v>Latis</v>
      </c>
    </row>
    <row r="6" spans="1:16383" ht="31.5" customHeight="1">
      <c r="A6" s="137" t="s">
        <v>39077</v>
      </c>
      <c r="B6" s="120" t="s">
        <v>5398</v>
      </c>
      <c r="C6" s="137">
        <v>1</v>
      </c>
      <c r="D6" s="120" t="s">
        <v>33408</v>
      </c>
      <c r="E6" s="137" t="s">
        <v>38964</v>
      </c>
      <c r="F6" s="138">
        <v>45934.942245370374</v>
      </c>
      <c r="G6" s="89">
        <f ca="1">IFERROR(NOW()-F6,"-")</f>
        <v>0.66516655091982102</v>
      </c>
      <c r="H6" s="139">
        <v>45934.470231481479</v>
      </c>
      <c r="I6" s="120" t="str">
        <f>IFERROR(VLOOKUP(D6,DB!A:F,6,0),"")</f>
        <v>SCECO</v>
      </c>
      <c r="J6" s="120" t="str">
        <f>IFERROR(VLOOKUP(D6,DB!A:G,7,0),"")</f>
        <v>Dead</v>
      </c>
      <c r="K6" s="137" t="s">
        <v>39072</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37" t="s">
        <v>39078</v>
      </c>
      <c r="B7" s="120" t="str">
        <f>IFERROR(VLOOKUP(D7,DB!A:K,11,0),"")</f>
        <v>R6</v>
      </c>
      <c r="C7" s="137">
        <v>1</v>
      </c>
      <c r="D7" s="120" t="s">
        <v>32665</v>
      </c>
      <c r="E7" s="137" t="s">
        <v>38964</v>
      </c>
      <c r="F7" s="139">
        <v>45935.561643518522</v>
      </c>
      <c r="G7" s="89">
        <f ca="1">IFERROR(NOW()-F7,"-")</f>
        <v>4.5768402771500405E-2</v>
      </c>
      <c r="H7" s="139">
        <v>45935.555879629632</v>
      </c>
      <c r="I7" s="120" t="str">
        <f>IFERROR(VLOOKUP(D7,DB!A:F,6,0),"")</f>
        <v>Generator-SG</v>
      </c>
      <c r="J7" s="120" t="str">
        <f>IFERROR(VLOOKUP(D7,DB!A:G,7,0),"")</f>
        <v>Dead</v>
      </c>
      <c r="K7" s="137" t="s">
        <v>39079</v>
      </c>
      <c r="L7" s="126" t="str">
        <f>IFERROR(VLOOKUP(D7,DB!A:I,9,0),"")</f>
        <v>Latis</v>
      </c>
    </row>
    <row r="8" spans="1:16383" ht="31.5" customHeight="1">
      <c r="A8" s="121"/>
      <c r="B8" s="120" t="str">
        <f>IFERROR(VLOOKUP(D8,DB!A:K,11,0),"")</f>
        <v/>
      </c>
      <c r="C8" s="137"/>
      <c r="D8" s="120"/>
      <c r="E8" s="137"/>
      <c r="F8" s="137"/>
      <c r="G8" s="89">
        <f ca="1">IFERROR(NOW()-F8,"-")</f>
        <v>45935.607411921294</v>
      </c>
      <c r="H8" s="137"/>
      <c r="I8" s="120" t="str">
        <f>IFERROR(VLOOKUP(D8,DB!A:F,6,0),"")</f>
        <v/>
      </c>
      <c r="J8" s="120" t="str">
        <f>IFERROR(VLOOKUP(D8,DB!A:G,7,0),"")</f>
        <v/>
      </c>
      <c r="K8" s="137"/>
      <c r="L8" s="126" t="str">
        <f>IFERROR(VLOOKUP(D8,DB!A:I,9,0),"")</f>
        <v/>
      </c>
    </row>
    <row r="9" spans="1:16383" ht="31.5" customHeight="1">
      <c r="A9" s="121"/>
      <c r="B9" s="120" t="str">
        <f>IFERROR(VLOOKUP(D9,DB!A:K,11,0),"")</f>
        <v/>
      </c>
      <c r="C9" s="122"/>
      <c r="D9" s="149"/>
      <c r="E9" s="123"/>
      <c r="F9" s="124"/>
      <c r="G9" s="89">
        <f ca="1">IFERROR(NOW()-F9,"-")</f>
        <v>45935.607411921294</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45935.607411921294</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45935.607411921294</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45935.607411921294</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45935.607411921294</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45935.607411921294</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45935.607411921294</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45935.607411921294</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45935.607411921294</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45935.607411921294</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45935.607411921294</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45935.607411921294</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45935.607411921294</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45935.607411921294</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45935.607411921294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45935.607411921294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45935.607411921294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45935.607411921294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45935.607411921294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45935.607411921294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45935.607411921294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45935.607411921294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45935.607411921294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45935.607411921294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45935.607411921294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45935.607411921294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45935.607411921294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45935.607411921294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45935.607411921294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45935.607411921294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45935.607411921294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45935.607411921294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45935.607411921294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45935.607411921294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45935.607411921294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45935.607411921294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45935.607411921294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45935.607411921294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45935.607411921294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45935.607411921294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45935.607411921294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45935.607411921294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45935.607411921294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45935.607411921294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45935.607411921294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45935.607411921294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45935.607411921294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45935.607411921294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45935.607411921294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45935.607411921294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45935.607411921294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45935.607411921294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45935.607411921294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45935.607411921294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45935.607411921294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45935.607411921294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45935.607411921294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45935.607411921294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45935.607411921294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45935.607411921294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45935.607411921294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45935.607411921294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45935.607411921294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45935.607411921294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45935.607411921294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45935.607411921294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45935.607411921294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45935.607411921294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45935.607411921294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45935.607411921294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45935.607411921294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45935.607411921294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45935.607411921294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45935.607411921294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45935.607411921294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45935.607411921294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45935.607411921294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45935.607411921294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45935.607411921294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45935.607411921294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45935.607411921294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45935.607411921294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45935.607411921294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45935.607411921294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45935.607411921294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45935.607411921294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45935.607411921294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45935.607411921294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45935.607411921294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45935.607411921294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45935.607411921294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45935.607411921294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45935.607411921294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45935.607411921294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45935.607411921294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45935.607411921294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45935.607411921294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45935.607411921294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45935.607411921294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45935.607411921294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45935.607411921294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45935.607411921294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45935.607411921294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45935.607411921294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45935.607411921294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45935.607411921294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45935.607411921294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45935.607411921294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45935.607411921294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45935.607411921294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45935.607411921294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45935.607411921294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45935.607411921294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45935.607411921294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45935.607411921294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45935.607411921294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45935.607411921294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45935.607411921294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45935.607411921294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45935.607411921294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45935.607411921294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45935.607411921294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45935.607411921294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45935.607411921294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45935.607411921294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45935.607411921294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45935.607411921294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45935.607411921294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45935.607411921294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45935.607411921294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45935.607411921294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45935.607411921294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45935.607411921294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45935.607411921294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45935.607411921294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45935.607411921294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45935.607411921294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45935.607411921294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45935.607411921294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45935.607411921294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45935.607411921294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45935.607411921294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45935.607411921294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45935.607411921294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45935.607411921294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45935.607411921294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45935.607411921294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45935.607411921294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45935.607411921294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45935.607411921294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45935.607411921294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45935.607411921294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45935.607411921294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45935.607411921294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45935.607411921294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45935.607411921294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45935.607411921294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45935.607411921294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45935.607411921294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45935.607411921294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45935.607411921294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45935.607411921294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45935.607411921294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45935.607411921294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45935.607411921294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45935.607411921294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45935.607411921294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45935.607411921294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45935.607411921294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45935.607411921294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45935.607411921294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45935.607411921294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45935.607411921294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45935.607411921294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45935.607411921294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45935.607411921294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45935.607411921294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45935.607411921294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45935.607411921294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45935.607411921294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45935.607411921294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45935.607411921294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45935.607411921294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45935.607411921294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45935.607411921294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45935.607411921294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45935.607411921294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45935.607411921294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45935.607411921294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45935.607411921294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45935.607411921294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45935.607411921294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45935.607411921294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45935.607411921294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45935.607411921294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45935.607411921294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45935.607411921294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45935.607411921294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45935.607411921294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45935.607411921294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45935.607411921294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45935.607411921294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45935.607411921294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45935.607411921294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45935.607411921294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45935.607411921294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45935.607411921294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45935.607411921294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45935.607411921294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45935.607411921294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45935.607411921294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45935.607411921294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45935.607411921294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45935.607411921294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45935.607411921294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45935.607411921294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45935.607411921294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45935.607411921294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45935.607411921294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45935.607411921294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45935.607411921294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45935.607411921294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45935.607411921294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45935.607411921294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45935.607411921294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45935.607411921294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45935.607411921294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45935.607411921294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45935.607411921294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45935.607411921294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45935.607411921294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45935.607411921294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45935.607411921294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45935.607411921294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45935.607411921294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45935.607411921294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45935.607411921294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45935.607411921294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45935.607411921294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45935.607411921294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45935.607411921294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45935.607411921294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45935.607411921294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45935.607411921294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45935.607411921294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45935.607411921294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45935.607411921294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45935.607411921294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45935.607411921294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45935.607411921294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45935.607411921294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45935.607411921294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45935.607411921294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45935.607411921294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45935.607411921294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45935.607411921294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45935.607411921294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45935.607411921294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45935.607411921294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45935.607411921294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45935.607411921294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45935.607411921294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45935.607411921294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45935.607411921294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45935.607411921294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45935.607411921294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45935.607411921294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45935.607411921294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45935.607411921294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45935.607411921294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45935.607411921294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45935.607411921294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45935.607411921294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45935.607411921294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45935.607411921294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45935.607411921294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45935.607411921294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45935.607411921294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45935.607411921294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45935.607411921294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45935.607411921294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45935.607411921294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45935.607411921294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45935.607411921294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45935.607411921294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45935.607411921294</v>
      </c>
      <c r="H294" s="124"/>
      <c r="I294" s="120" t="str">
        <f>IFERROR(VLOOKUP(D294,DB!A:F,6,0),"")</f>
        <v/>
      </c>
      <c r="J294" s="119" t="str">
        <f>IFERROR(VLOOKUP(D294,DB!A:G,7,0),"")</f>
        <v/>
      </c>
      <c r="K294" s="125"/>
      <c r="L294" s="126" t="str">
        <f>IFERROR(VLOOKUP(D294,DB!A:I,9,0),"")</f>
        <v/>
      </c>
    </row>
  </sheetData>
  <dataValidations count="2">
    <dataValidation allowBlank="1" showInputMessage="1" showErrorMessage="1" sqref="E1" xr:uid="{380493DB-286A-4683-AF55-C78F04945A49}"/>
    <dataValidation type="list" allowBlank="1" showInputMessage="1" showErrorMessage="1" sqref="E3 E6:E29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2025-10-05T11:36:40Z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