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527" documentId="13_ncr:1_{F6CB121F-512D-4AA6-A0C1-0FB36C537598}" xr6:coauthVersionLast="47" xr6:coauthVersionMax="47" xr10:uidLastSave="{3CBC4F52-8564-471B-813C-242F9925E5AD}"/>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2" i="5" l="1"/>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3" i="5"/>
  <c r="G2" i="5"/>
  <c r="G2" i="4"/>
  <c r="G4" i="5"/>
  <c r="G5" i="5"/>
  <c r="G6" i="5"/>
  <c r="G7"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L6" i="5"/>
  <c r="L7" i="5"/>
  <c r="J4" i="5"/>
  <c r="J5" i="5"/>
  <c r="J6" i="5"/>
  <c r="J7" i="5"/>
  <c r="I4" i="5"/>
  <c r="I5" i="5"/>
  <c r="I6" i="5"/>
  <c r="I7" i="5"/>
  <c r="B4" i="5"/>
  <c r="B5" i="5"/>
  <c r="B6" i="5"/>
  <c r="B7"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alcChain>
</file>

<file path=xl/sharedStrings.xml><?xml version="1.0" encoding="utf-8"?>
<sst xmlns="http://schemas.openxmlformats.org/spreadsheetml/2006/main" count="178592" uniqueCount="39081">
  <si>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</si>
  <si>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</si>
  <si>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</si>
  <si>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</si>
  <si>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</si>
  <si>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</si>
  <si>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</si>
  <si>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</si>
  <si>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</si>
  <si>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</si>
  <si>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</si>
  <si>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</si>
  <si>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</si>
  <si>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</si>
  <si>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</si>
  <si>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</si>
  <si>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</si>
  <si>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</si>
  <si>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</si>
  <si>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</si>
  <si>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</si>
  <si>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</si>
  <si>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</si>
  <si>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</si>
  <si>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</si>
  <si>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</si>
  <si>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</si>
  <si>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</si>
  <si>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</si>
  <si>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</si>
  <si>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</si>
  <si>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</si>
  <si>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</si>
  <si>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</si>
  <si>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</si>
  <si>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</si>
  <si>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</si>
  <si>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</si>
  <si>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</si>
  <si>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</si>
  <si>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</si>
  <si>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</si>
  <si>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</si>
  <si>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</si>
  <si>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</si>
  <si>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</si>
  <si>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</si>
  <si>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</si>
  <si>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</si>
  <si>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</si>
  <si>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</si>
  <si>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</si>
  <si>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</si>
  <si>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</si>
  <si>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</si>
  <si>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</si>
  <si>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</si>
  <si>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</si>
  <si>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</si>
  <si>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</si>
  <si>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</si>
  <si>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</si>
  <si>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</si>
  <si>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</si>
  <si>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</si>
  <si>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</si>
  <si>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</si>
  <si>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</si>
  <si>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</si>
  <si>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</si>
  <si>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</si>
  <si>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</si>
  <si>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</si>
  <si>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</si>
  <si>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</si>
  <si>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</si>
  <si>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</si>
  <si>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</si>
  <si>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</si>
  <si>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</si>
  <si>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</si>
  <si>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</si>
  <si>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</si>
  <si>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</si>
  <si>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</si>
  <si>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</si>
  <si>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</si>
  <si>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</si>
  <si>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</si>
  <si>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</si>
  <si>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</si>
  <si>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</si>
  <si>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</si>
  <si>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</si>
  <si>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</si>
  <si>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</si>
  <si>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</si>
  <si>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</si>
  <si>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</si>
  <si>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</si>
  <si>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</si>
  <si>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</si>
  <si>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</si>
  <si>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</si>
  <si>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</si>
  <si>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</si>
  <si>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</si>
  <si>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</si>
  <si>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</si>
  <si>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</si>
  <si>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</si>
  <si>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</si>
  <si>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</si>
  <si>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</si>
  <si>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</si>
  <si>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</si>
  <si>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</si>
  <si>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</si>
  <si>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</si>
  <si>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</si>
  <si>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</si>
  <si>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</si>
  <si>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</si>
  <si>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</si>
  <si>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</si>
  <si>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</si>
  <si>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</si>
  <si>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</si>
  <si>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</si>
  <si>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</si>
  <si>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</si>
  <si>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</si>
  <si>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</si>
  <si>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</si>
  <si>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</si>
  <si>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</si>
  <si>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</si>
  <si>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</si>
  <si>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</si>
  <si>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</si>
  <si>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</si>
  <si>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</si>
  <si>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</si>
  <si>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</si>
  <si>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</si>
  <si>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</si>
  <si>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</si>
  <si>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</si>
  <si>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</si>
  <si>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</si>
  <si>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</si>
  <si>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</si>
  <si>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</si>
  <si>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</si>
  <si>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</si>
  <si>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</si>
  <si>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</si>
  <si>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</si>
  <si>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</si>
  <si>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</si>
  <si>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</si>
  <si>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</si>
  <si>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</si>
  <si>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</si>
  <si>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</si>
  <si>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</si>
  <si>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</si>
  <si>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</si>
  <si>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</si>
  <si>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</si>
  <si>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</si>
  <si>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</si>
  <si>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</si>
  <si>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</si>
  <si>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</si>
  <si>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</si>
  <si>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</si>
  <si>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</si>
  <si>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</si>
  <si>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</si>
  <si>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</si>
  <si>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</si>
  <si>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</si>
  <si>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</si>
  <si>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</si>
  <si>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</si>
  <si>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</si>
  <si>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</si>
  <si>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</si>
  <si>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</si>
  <si>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</si>
  <si>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</si>
  <si>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</si>
  <si>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</si>
  <si>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</si>
  <si>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</si>
  <si>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</si>
  <si>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</si>
  <si>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</si>
  <si>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</si>
  <si>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</si>
  <si>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</si>
  <si>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</si>
  <si>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</si>
  <si>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</si>
  <si>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</si>
  <si>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</si>
  <si>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</si>
  <si>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</si>
  <si>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</si>
  <si>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</si>
  <si>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</si>
  <si>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</si>
  <si>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</si>
  <si>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</si>
  <si>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</si>
  <si>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</si>
  <si>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</si>
  <si>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</si>
  <si>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</si>
  <si>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</si>
  <si>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</si>
  <si>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</si>
  <si>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</si>
  <si>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</si>
  <si>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</si>
  <si>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</si>
  <si>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</si>
  <si>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</si>
  <si>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</si>
  <si>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</si>
  <si>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</si>
  <si>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</si>
  <si>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</si>
  <si>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</si>
  <si>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</si>
  <si>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</si>
  <si>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</si>
  <si>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</si>
  <si>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</si>
  <si>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</si>
  <si>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</si>
  <si>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</si>
  <si>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</si>
  <si>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</si>
  <si>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</si>
  <si>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</si>
  <si>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</si>
  <si>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</si>
  <si>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</si>
  <si>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</si>
  <si>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</si>
  <si>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</si>
  <si>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</si>
  <si>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</si>
  <si>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</si>
  <si>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</si>
  <si>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</si>
  <si>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</si>
  <si>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</si>
  <si>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</si>
  <si>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</si>
  <si>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</si>
  <si>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</si>
  <si>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</si>
  <si>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</si>
  <si>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</si>
  <si>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</si>
  <si>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</si>
  <si>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</si>
  <si>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</si>
  <si>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</si>
  <si>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</si>
  <si>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</si>
  <si>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</si>
  <si>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</si>
  <si>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</si>
  <si>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</si>
  <si>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</si>
  <si>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</si>
  <si>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</si>
  <si>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</si>
  <si>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</si>
  <si>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</si>
  <si>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</si>
  <si>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</si>
  <si>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</si>
  <si>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</si>
  <si>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</si>
  <si>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</si>
  <si>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</si>
  <si>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</si>
  <si>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</si>
  <si>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</si>
  <si>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</si>
  <si>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</si>
  <si>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</si>
  <si>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</si>
  <si>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</si>
  <si>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</si>
  <si>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</si>
  <si>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</si>
  <si>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</si>
  <si>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</si>
  <si>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</si>
  <si>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</si>
  <si>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</si>
  <si>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</si>
  <si>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</si>
  <si>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</si>
  <si>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</si>
  <si>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</si>
  <si>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</si>
  <si>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</si>
  <si>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</si>
  <si>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</si>
  <si>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</si>
  <si>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</si>
  <si>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</si>
  <si>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</si>
  <si>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</si>
  <si>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</si>
  <si>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</si>
  <si>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</si>
  <si>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</si>
  <si>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</si>
  <si>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</si>
  <si>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</si>
  <si>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</si>
  <si>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</si>
  <si>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</si>
  <si>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</si>
  <si>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</si>
  <si>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</si>
  <si>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</si>
  <si>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</si>
  <si>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</si>
  <si>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</si>
  <si>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</si>
  <si>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</si>
  <si>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</si>
  <si>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</si>
  <si>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</si>
  <si>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</si>
  <si>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</si>
  <si>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</si>
  <si>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</si>
  <si>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</si>
  <si>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</si>
  <si>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</si>
  <si>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</si>
  <si>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</si>
  <si>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</si>
  <si>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</si>
  <si>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</si>
  <si>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</si>
  <si>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</si>
  <si>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</si>
  <si>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</si>
  <si>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</si>
  <si>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</si>
  <si>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</si>
  <si>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</si>
  <si>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</si>
  <si>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</si>
  <si>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</si>
  <si>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</si>
  <si>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</si>
  <si>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</si>
  <si>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</si>
  <si>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</si>
  <si>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</si>
  <si>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</si>
  <si>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</si>
  <si>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</si>
  <si>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</si>
  <si>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</si>
  <si>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</si>
  <si>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</si>
  <si>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</si>
  <si>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</si>
  <si>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</si>
  <si>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</si>
  <si>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</si>
  <si>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</si>
  <si>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</si>
  <si>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</si>
  <si>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</si>
  <si>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</si>
  <si>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</si>
  <si>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</si>
  <si>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</si>
  <si>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</si>
  <si>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</si>
  <si>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</si>
  <si>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</si>
  <si>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</si>
  <si>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</si>
  <si>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</si>
  <si>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</si>
  <si>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</si>
  <si>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</si>
  <si>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</si>
  <si>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</si>
  <si>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</si>
  <si>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</si>
  <si>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</si>
  <si>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</si>
  <si>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</si>
  <si>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</si>
  <si>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</si>
  <si>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</si>
  <si>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</si>
  <si>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</si>
  <si>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</si>
  <si>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</si>
  <si>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</si>
  <si>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</si>
  <si>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</si>
  <si>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</si>
  <si>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</si>
  <si>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</si>
  <si>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</si>
  <si>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</si>
  <si>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</si>
  <si>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</si>
  <si>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</si>
  <si>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</si>
  <si>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</si>
  <si>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</si>
  <si>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</si>
  <si>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</si>
  <si>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</si>
  <si>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</si>
  <si>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</si>
  <si>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</si>
  <si>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</si>
  <si>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</si>
  <si>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</si>
  <si>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</si>
  <si>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</si>
  <si>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</si>
  <si>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</si>
  <si>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</si>
  <si>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</si>
  <si>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</si>
  <si>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</si>
  <si>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</si>
  <si>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</si>
  <si>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</si>
  <si>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</si>
  <si>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</si>
  <si>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</si>
  <si>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</si>
  <si>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</si>
  <si>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</si>
  <si>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</si>
  <si>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</si>
  <si>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</si>
  <si>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</si>
  <si>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</si>
  <si>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</si>
  <si>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</si>
  <si>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</si>
  <si>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</si>
  <si>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</si>
  <si>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</si>
  <si>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</si>
  <si>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</si>
  <si>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</si>
  <si>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</si>
  <si>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</si>
  <si>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</si>
  <si>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</si>
  <si>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</si>
  <si>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</si>
  <si>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</si>
  <si>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</si>
  <si>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</si>
  <si>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</si>
  <si>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</si>
  <si>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</si>
  <si>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</si>
  <si>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</si>
  <si>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</si>
  <si>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</si>
  <si>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</si>
  <si>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</si>
  <si>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</si>
  <si>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</si>
  <si>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</si>
  <si>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</si>
  <si>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</si>
  <si>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</si>
  <si>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</si>
  <si>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</si>
  <si>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</si>
  <si>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</si>
  <si>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</si>
  <si>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</si>
  <si>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</si>
  <si>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</si>
  <si>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</si>
  <si>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</si>
  <si>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</si>
  <si>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</si>
  <si>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</si>
  <si>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</si>
  <si>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</si>
  <si>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</si>
  <si>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</si>
  <si>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</si>
  <si>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</si>
  <si>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</si>
  <si>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</si>
  <si>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</si>
  <si>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</si>
  <si>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</si>
  <si>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</si>
  <si>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</si>
  <si>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</si>
  <si>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</si>
  <si>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</si>
  <si>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</si>
  <si>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</si>
  <si>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</si>
  <si>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</si>
  <si>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</si>
  <si>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</si>
  <si>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</si>
  <si>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</si>
  <si>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</si>
  <si>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</si>
  <si>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</si>
  <si>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</si>
  <si>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</si>
  <si>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</si>
  <si>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</si>
  <si>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</si>
  <si>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</si>
  <si>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</si>
  <si>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</si>
  <si>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</si>
  <si>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</si>
  <si>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</si>
  <si>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</si>
  <si>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</si>
  <si>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</si>
  <si>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</si>
  <si>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</si>
  <si>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</si>
  <si>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</si>
  <si>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</si>
  <si>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</si>
  <si>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</si>
  <si>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</si>
  <si>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</si>
  <si>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</si>
  <si>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</si>
  <si>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</si>
  <si>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</si>
  <si>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</si>
  <si>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</si>
  <si>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</si>
  <si>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</si>
  <si>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</si>
  <si>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</si>
  <si>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</si>
  <si>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</si>
  <si>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</si>
  <si>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</si>
  <si>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</si>
  <si>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</si>
  <si>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</si>
  <si>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</si>
  <si>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</si>
  <si>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</si>
  <si>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</si>
  <si>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</si>
  <si>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</si>
  <si>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</si>
  <si>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</si>
  <si>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</si>
  <si>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</si>
  <si>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</si>
  <si>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</si>
  <si>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</si>
  <si>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</si>
  <si>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</si>
  <si>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</si>
  <si>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</si>
  <si>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</si>
  <si>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</si>
  <si>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</si>
  <si>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</si>
  <si>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</si>
  <si>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</si>
  <si>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</si>
  <si>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</si>
  <si>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</si>
  <si>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</si>
  <si>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</si>
  <si>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</si>
  <si>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</si>
  <si>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</si>
  <si>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</si>
  <si>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</si>
  <si>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</si>
  <si>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</si>
  <si>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</si>
  <si>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</si>
  <si>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</si>
  <si>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</si>
  <si>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</si>
  <si>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</si>
  <si>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</si>
  <si>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</si>
  <si>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</si>
  <si>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</si>
  <si>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</si>
  <si>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</si>
  <si>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</si>
  <si>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</si>
  <si>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</si>
  <si>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</si>
  <si>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</si>
  <si>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</si>
  <si>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</si>
  <si>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</si>
  <si>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</si>
  <si>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</si>
  <si>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</si>
  <si>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</si>
  <si>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</si>
  <si>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</si>
  <si>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</si>
  <si>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</si>
  <si>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</si>
  <si>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</si>
  <si>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</si>
  <si>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</si>
  <si>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</si>
  <si>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</si>
  <si>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</si>
  <si>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</si>
  <si>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</si>
  <si>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</si>
  <si>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</si>
  <si>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</si>
  <si>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</si>
  <si>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</si>
  <si>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</si>
  <si>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</si>
  <si>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</si>
  <si>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</si>
  <si>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</si>
  <si>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</si>
  <si>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</si>
  <si>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</si>
  <si>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</si>
  <si>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</si>
  <si>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</si>
  <si>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</si>
  <si>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</si>
  <si>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</si>
  <si>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</si>
  <si>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</si>
  <si>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</si>
  <si>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</si>
  <si>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</si>
  <si>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</si>
  <si>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</si>
  <si>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</si>
  <si>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</si>
  <si>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</si>
  <si>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</si>
  <si>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</si>
  <si>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</si>
  <si>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</si>
  <si>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</si>
  <si>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</si>
  <si>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</si>
  <si>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</si>
  <si>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</si>
  <si>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</si>
  <si>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</si>
  <si>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</si>
  <si>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</si>
  <si>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</si>
  <si>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</si>
  <si>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</si>
  <si>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</si>
  <si>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</si>
  <si>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</si>
  <si>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</si>
  <si>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</si>
  <si>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</si>
  <si>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</si>
  <si>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</si>
  <si>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</si>
  <si>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</si>
  <si>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</si>
  <si>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</si>
  <si>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</si>
  <si>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</si>
  <si>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</si>
  <si>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</si>
  <si>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</si>
  <si>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</si>
  <si>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</si>
  <si>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</si>
  <si>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</si>
  <si>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</si>
  <si>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</si>
  <si>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</si>
  <si>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</si>
  <si>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</si>
  <si>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</si>
  <si>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</si>
  <si>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</si>
  <si>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</si>
  <si>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</si>
  <si>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</si>
  <si>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</si>
  <si>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</si>
  <si>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</si>
  <si>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</si>
  <si>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</si>
  <si>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</si>
  <si>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</si>
  <si>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</si>
  <si>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</si>
  <si>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</si>
  <si>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</si>
  <si>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</si>
  <si>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</si>
  <si>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</si>
  <si>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</si>
  <si>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</si>
  <si>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</si>
  <si>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</si>
  <si>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</si>
  <si>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</si>
  <si>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</si>
  <si>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</si>
  <si>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</si>
  <si>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</si>
  <si>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</si>
  <si>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</si>
  <si>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</si>
  <si>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</si>
  <si>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</si>
  <si>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</si>
  <si>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</si>
  <si>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</si>
  <si>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</si>
  <si>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</si>
  <si>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</si>
  <si>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</si>
  <si>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</si>
  <si>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</si>
  <si>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</si>
  <si>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</si>
  <si>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</si>
  <si>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</si>
  <si>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</si>
  <si>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</si>
  <si>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</si>
  <si>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</si>
  <si>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</si>
  <si>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</si>
  <si>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</si>
  <si>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</si>
  <si>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</si>
  <si>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</si>
  <si>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</si>
  <si>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</si>
  <si>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</si>
  <si>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</si>
  <si>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</si>
  <si>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</si>
  <si>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</si>
  <si>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</si>
  <si>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</si>
  <si>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</si>
  <si>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</si>
  <si>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</si>
  <si>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</si>
  <si>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</si>
  <si>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</si>
  <si>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</si>
  <si>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</si>
  <si>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</si>
  <si>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</si>
  <si>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</si>
  <si>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</si>
  <si>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</si>
  <si>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</si>
  <si>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</si>
  <si>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</si>
  <si>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</si>
  <si>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</si>
  <si>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</si>
  <si>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</si>
  <si>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</si>
  <si>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</si>
  <si>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</si>
  <si>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</si>
  <si>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</si>
  <si>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</si>
  <si>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</si>
  <si>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</si>
  <si>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</si>
  <si>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</si>
  <si>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</si>
  <si>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</si>
  <si>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</si>
  <si>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</si>
  <si>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</si>
  <si>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</si>
  <si>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</si>
  <si>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</si>
  <si>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</si>
  <si>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</si>
  <si>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</si>
  <si>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</si>
  <si>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</si>
  <si>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</si>
  <si>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</si>
  <si>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</si>
  <si>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</si>
  <si>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</si>
  <si>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</si>
  <si>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</si>
  <si>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</si>
  <si>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</si>
  <si>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</si>
  <si>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</si>
  <si>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</si>
  <si>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</si>
  <si>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</si>
  <si>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</si>
  <si>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</si>
  <si>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</si>
  <si>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</si>
  <si>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</si>
  <si>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</si>
  <si>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</si>
  <si>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</si>
  <si>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</si>
  <si>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</si>
  <si>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</si>
  <si>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</si>
  <si>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</si>
  <si>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</si>
  <si>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</si>
  <si>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</si>
  <si>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</si>
  <si>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</si>
  <si>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</si>
  <si>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</si>
  <si>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</si>
  <si>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</si>
  <si>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</si>
  <si>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</si>
  <si>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</si>
  <si>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</si>
  <si>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</si>
  <si>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</si>
  <si>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</si>
  <si>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</si>
  <si>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</si>
  <si>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</si>
  <si>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</si>
  <si>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</si>
  <si>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</si>
  <si>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</si>
  <si>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</si>
  <si>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</si>
  <si>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</si>
  <si>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</si>
  <si>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</si>
  <si>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</si>
  <si>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</si>
  <si>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</si>
  <si>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</si>
  <si>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</si>
  <si>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</si>
  <si>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</si>
  <si>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</si>
  <si>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</si>
  <si>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</si>
  <si>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</si>
  <si>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</si>
  <si>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</si>
  <si>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</si>
  <si>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</si>
  <si>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</si>
  <si>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</si>
  <si>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</si>
  <si>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</si>
  <si>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</si>
  <si>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</si>
  <si>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</si>
  <si>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</si>
  <si>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</si>
  <si>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</si>
  <si>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</si>
  <si>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</si>
  <si>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</si>
  <si>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</si>
  <si>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</si>
  <si>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</si>
  <si>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</si>
  <si>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</si>
  <si>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</si>
  <si>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</si>
  <si>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</si>
  <si>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</si>
  <si>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</si>
  <si>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</si>
  <si>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</si>
  <si>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</si>
  <si>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</si>
  <si>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</si>
  <si>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</si>
  <si>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</si>
  <si>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</si>
  <si>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</si>
  <si>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</si>
  <si>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</si>
  <si>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</si>
  <si>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</si>
  <si>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</si>
  <si>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</si>
  <si>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</si>
  <si>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</si>
  <si>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</si>
  <si>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</si>
  <si>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</si>
  <si>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</si>
  <si>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</si>
  <si>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</si>
  <si>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</si>
  <si>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</si>
  <si>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</si>
  <si>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</si>
  <si>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</si>
  <si>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</si>
  <si>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</si>
  <si>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</si>
  <si>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</si>
  <si>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</si>
  <si>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</si>
  <si>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</si>
  <si>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</si>
  <si>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</si>
  <si>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</si>
  <si>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</si>
  <si>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</si>
  <si>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</si>
  <si>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</si>
  <si>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</si>
  <si>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</si>
  <si>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</si>
  <si>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</si>
  <si>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</si>
  <si>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</si>
  <si>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</si>
  <si>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</si>
  <si>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</si>
  <si>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</si>
  <si>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</si>
  <si>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</si>
  <si>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</si>
  <si>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</si>
  <si>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</si>
  <si>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</si>
  <si>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</si>
  <si>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</si>
  <si>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</si>
  <si>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</si>
  <si>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</si>
  <si>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</si>
  <si>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</si>
  <si>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</si>
  <si>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</si>
  <si>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</si>
  <si>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</si>
  <si>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</si>
  <si>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</si>
  <si>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</si>
  <si>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</si>
  <si>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</si>
  <si>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</si>
  <si>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</si>
  <si>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</si>
  <si>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</si>
  <si>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</si>
  <si>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</si>
  <si>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</si>
  <si>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</si>
  <si>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</si>
  <si>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</si>
  <si>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</si>
  <si>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</si>
  <si>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</si>
  <si>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</si>
  <si>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</si>
  <si>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</si>
  <si>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</si>
  <si>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</si>
  <si>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</si>
  <si>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</si>
  <si>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</si>
  <si>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</si>
  <si>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</si>
  <si>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</si>
  <si>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</si>
  <si>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</si>
  <si>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</si>
  <si>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</si>
  <si>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</si>
  <si>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</si>
  <si>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</si>
  <si>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</si>
  <si>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</si>
  <si>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</si>
  <si>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</si>
  <si>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</si>
  <si>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</si>
  <si>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</si>
  <si>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</si>
  <si>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</si>
  <si>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</si>
  <si>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</si>
  <si>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</si>
  <si>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</si>
  <si>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</si>
  <si>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</si>
  <si>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</si>
  <si>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</si>
  <si>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</si>
  <si>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</si>
  <si>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</si>
  <si>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</si>
  <si>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</si>
  <si>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</si>
  <si>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</si>
  <si>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</si>
  <si>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</si>
  <si>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</si>
  <si>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</si>
  <si>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</si>
  <si>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</si>
  <si>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</si>
  <si>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</si>
  <si>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</si>
  <si>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</si>
  <si>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</si>
  <si>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</si>
  <si>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</si>
  <si>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</si>
  <si>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</si>
  <si>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</si>
  <si>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</si>
  <si>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</si>
  <si>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</si>
  <si>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</si>
  <si>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</si>
  <si>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</si>
  <si>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</si>
  <si>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</si>
  <si>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</si>
  <si>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</si>
  <si>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</si>
  <si>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</si>
  <si>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</si>
  <si>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</si>
  <si>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</si>
  <si>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</si>
  <si>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</si>
  <si>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</si>
  <si>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</si>
  <si>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</si>
  <si>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</si>
  <si>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</si>
  <si>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</si>
  <si>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</si>
  <si>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</si>
  <si>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</si>
  <si>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</si>
  <si>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</si>
  <si>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</si>
  <si>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</si>
  <si>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</si>
  <si>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</si>
  <si>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</si>
  <si>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</si>
  <si>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</si>
  <si>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</si>
  <si>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</si>
  <si>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</si>
  <si>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</si>
  <si>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</si>
  <si>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</si>
  <si>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</si>
  <si>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</si>
  <si>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</si>
  <si>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</si>
  <si>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</si>
  <si>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</si>
  <si>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</si>
  <si>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</si>
  <si>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</si>
  <si>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</si>
  <si>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</si>
  <si>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</si>
  <si>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</si>
  <si>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</si>
  <si>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</si>
  <si>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</si>
  <si>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</si>
  <si>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</si>
  <si>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</si>
  <si>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</si>
  <si>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</si>
  <si>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</si>
  <si>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</si>
  <si>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</si>
  <si>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</si>
  <si>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</si>
  <si>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</si>
  <si>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</si>
  <si>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</si>
  <si>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</si>
  <si>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</si>
  <si>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</si>
  <si>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</si>
  <si>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</si>
  <si>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</si>
  <si>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</si>
  <si>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</si>
  <si>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</si>
  <si>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</si>
  <si>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</si>
  <si>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</si>
  <si>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</si>
  <si>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</si>
  <si>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</si>
  <si>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</si>
  <si>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</si>
  <si>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</si>
  <si>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</si>
  <si>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</si>
  <si>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</si>
  <si>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</si>
  <si>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</si>
  <si>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</si>
  <si>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</si>
  <si>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</si>
  <si>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</si>
  <si>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</si>
  <si>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</si>
  <si>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</si>
  <si>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</si>
  <si>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</si>
  <si>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</si>
  <si>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</si>
  <si>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</si>
  <si>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</si>
  <si>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</si>
  <si>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</si>
  <si>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</si>
  <si>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</si>
  <si>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</si>
  <si>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</si>
  <si>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</si>
  <si>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</si>
  <si>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</si>
  <si>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</si>
  <si>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</si>
  <si>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</si>
  <si>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</si>
  <si>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</si>
  <si>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</si>
  <si>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</si>
  <si>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</si>
  <si>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</si>
  <si>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</si>
  <si>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</si>
  <si>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</si>
  <si>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</si>
  <si>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</si>
  <si>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</si>
  <si>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</si>
  <si>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</si>
  <si>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</si>
  <si>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</si>
  <si>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</si>
  <si>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</si>
  <si>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</si>
  <si>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</si>
  <si>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</si>
  <si>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</si>
  <si>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</si>
  <si>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</si>
  <si>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</si>
  <si>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</si>
  <si>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</si>
  <si>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</si>
  <si>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</si>
  <si>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</si>
  <si>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</si>
  <si>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</si>
  <si>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</si>
  <si>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</si>
  <si>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</si>
  <si>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</si>
  <si>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</si>
  <si>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</si>
  <si>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</si>
  <si>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</si>
  <si>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</si>
  <si>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</si>
  <si>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</si>
  <si>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</si>
  <si>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</si>
  <si>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</si>
  <si>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</si>
  <si>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</si>
  <si>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</si>
  <si>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</si>
  <si>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</si>
  <si>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</si>
  <si>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</si>
  <si>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</si>
  <si>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</si>
  <si>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</si>
  <si>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</si>
  <si>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</si>
  <si>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</si>
  <si>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</si>
  <si>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</si>
  <si>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</si>
  <si>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</si>
  <si>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</si>
  <si>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</si>
  <si>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</si>
  <si>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</si>
  <si>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</si>
  <si>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</si>
  <si>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</si>
  <si>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</si>
  <si>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</si>
  <si>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</si>
  <si>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</si>
  <si>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</si>
  <si>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</si>
  <si>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</si>
  <si>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</si>
  <si>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</si>
  <si>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</si>
  <si>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</si>
  <si>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</si>
  <si>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</si>
  <si>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</si>
  <si>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</si>
  <si>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</si>
  <si>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</si>
  <si>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</si>
  <si>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</si>
  <si>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</si>
  <si>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</si>
  <si>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</si>
  <si>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</si>
  <si>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</si>
  <si>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</si>
  <si>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</si>
  <si>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</si>
  <si>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</si>
  <si>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</si>
  <si>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</si>
  <si>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</si>
  <si>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</si>
  <si>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</si>
  <si>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</si>
  <si>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</si>
  <si>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</si>
  <si>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</si>
  <si>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</si>
  <si>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</si>
  <si>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</si>
  <si>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</si>
  <si>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</si>
  <si>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</si>
  <si>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</si>
  <si>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</si>
  <si>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</si>
  <si>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</si>
  <si>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</si>
  <si>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</si>
  <si>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</si>
  <si>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</si>
  <si>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</si>
  <si>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</si>
  <si>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</si>
  <si>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</si>
  <si>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</si>
  <si>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</si>
  <si>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</si>
  <si>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</si>
  <si>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</si>
  <si>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</si>
  <si>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</si>
  <si>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</si>
  <si>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</si>
  <si>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</si>
  <si>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</si>
  <si>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</si>
  <si>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</si>
  <si>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</si>
  <si>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</si>
  <si>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</si>
  <si>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</si>
  <si>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</si>
  <si>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</si>
  <si>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</si>
  <si>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</si>
  <si>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</si>
  <si>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</si>
  <si>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</si>
  <si>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</si>
  <si>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</si>
  <si>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</si>
  <si>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</si>
  <si>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</si>
  <si>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</si>
  <si>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</si>
  <si>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</si>
  <si>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</si>
  <si>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</si>
  <si>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</si>
  <si>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</si>
  <si>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</si>
  <si>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</si>
  <si>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</si>
  <si>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</si>
  <si>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</si>
  <si>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</si>
  <si>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</si>
  <si>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</si>
  <si>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</si>
  <si>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</si>
  <si>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</si>
  <si>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</si>
  <si>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</si>
  <si>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</si>
  <si>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</si>
  <si>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</si>
  <si>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</si>
  <si>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</si>
  <si>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</si>
  <si>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</si>
  <si>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</si>
  <si>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</si>
  <si>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</si>
  <si>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</si>
  <si>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</si>
  <si>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</si>
  <si>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</si>
  <si>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</si>
  <si>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</si>
  <si>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</si>
  <si>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</si>
  <si>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</si>
  <si>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</si>
  <si>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</si>
  <si>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</si>
  <si>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</si>
  <si>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</si>
  <si>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</si>
  <si>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</si>
  <si>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</si>
  <si>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</si>
  <si>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</si>
  <si>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</si>
  <si>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</si>
  <si>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</si>
  <si>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</si>
  <si>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</si>
  <si>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</si>
  <si>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</si>
  <si>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</si>
  <si>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</si>
  <si>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</si>
  <si>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</si>
  <si>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</si>
  <si>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</si>
  <si>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</si>
  <si>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</si>
  <si>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</si>
  <si>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</si>
  <si>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</si>
  <si>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</si>
  <si>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</si>
  <si>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</si>
  <si>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</si>
  <si>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</si>
  <si>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</si>
  <si>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</si>
  <si>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</si>
  <si>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</si>
  <si>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</si>
  <si>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</si>
  <si>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</si>
  <si>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</si>
  <si>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</si>
  <si>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</si>
  <si>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</si>
  <si>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</si>
  <si>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</si>
  <si>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</si>
  <si>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</si>
  <si>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</si>
  <si>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</si>
  <si>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</si>
  <si>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</si>
  <si>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</si>
  <si>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</si>
  <si>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</si>
  <si>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</si>
  <si>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</si>
  <si>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</si>
  <si>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</si>
  <si>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</si>
  <si>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</si>
  <si>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</si>
  <si>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</si>
  <si>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</si>
  <si>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</si>
  <si>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</si>
  <si>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</si>
  <si>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</si>
  <si>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</si>
  <si>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</si>
  <si>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</si>
  <si>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</si>
  <si>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</si>
  <si>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</si>
  <si>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</si>
  <si>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</si>
  <si>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</si>
  <si>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</si>
  <si>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</si>
  <si>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</si>
  <si>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</si>
  <si>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</si>
  <si>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</si>
  <si>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</si>
  <si>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</si>
  <si>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</si>
  <si>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</si>
  <si>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</si>
  <si>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</si>
  <si>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</si>
  <si>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</si>
  <si>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</si>
  <si>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</si>
  <si>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</si>
  <si>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</si>
  <si>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</si>
  <si>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</si>
  <si>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</si>
  <si>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</si>
  <si>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</si>
  <si>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</si>
  <si>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</si>
  <si>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</si>
  <si>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</si>
  <si>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</si>
  <si>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</si>
  <si>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</si>
  <si>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</si>
  <si>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</si>
  <si>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</si>
  <si>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</si>
  <si>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</si>
  <si>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</si>
  <si>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</si>
  <si>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</si>
  <si>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</si>
  <si>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</si>
  <si>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</si>
  <si>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</si>
  <si>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</si>
  <si>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</si>
  <si>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</si>
  <si>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</si>
  <si>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</si>
  <si>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</si>
  <si>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</si>
  <si>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</si>
  <si>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</si>
  <si>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</si>
  <si>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</si>
  <si>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</si>
  <si>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</si>
  <si>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</si>
  <si>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</si>
  <si>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</si>
  <si>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</si>
  <si>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</si>
  <si>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</si>
  <si>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</si>
  <si>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</si>
  <si>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</si>
  <si>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</si>
  <si>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</si>
  <si>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</si>
  <si>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</si>
  <si>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</si>
  <si>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</si>
  <si>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</si>
  <si>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</si>
  <si>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</si>
  <si>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</si>
  <si>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</si>
  <si>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</si>
  <si>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</si>
  <si>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</si>
  <si>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</si>
  <si>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</si>
  <si>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</si>
  <si>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</si>
  <si>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</si>
  <si>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</si>
  <si>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</si>
  <si>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</si>
  <si>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</si>
  <si>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</si>
  <si>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</si>
  <si>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</si>
  <si>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</si>
  <si>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</si>
  <si>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</si>
  <si>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</si>
  <si>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</si>
  <si>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</si>
  <si>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</si>
  <si>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</si>
  <si>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</si>
  <si>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</si>
  <si>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</si>
  <si>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</si>
  <si>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</si>
  <si>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</si>
  <si>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</si>
  <si>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</si>
  <si>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</si>
  <si>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</si>
  <si>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</si>
  <si>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</si>
  <si>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</si>
  <si>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</si>
  <si>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</si>
  <si>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</si>
  <si>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</si>
  <si>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</si>
  <si>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</si>
  <si>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</si>
  <si>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</si>
  <si>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</si>
  <si>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</si>
  <si>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</si>
  <si>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</si>
  <si>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</si>
  <si>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</si>
  <si>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</si>
  <si>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</si>
  <si>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</si>
  <si>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</si>
  <si>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</si>
  <si>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</si>
  <si>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</si>
  <si>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</si>
  <si>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</si>
  <si>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</si>
  <si>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</si>
  <si>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</si>
  <si>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</si>
  <si>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</si>
  <si>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</si>
  <si>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</si>
  <si>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</si>
  <si>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</si>
  <si>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</si>
  <si>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</si>
  <si>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</si>
  <si>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</si>
  <si>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</si>
  <si>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</si>
  <si>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</si>
  <si>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</si>
  <si>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</si>
  <si>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</si>
  <si>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</si>
  <si>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</si>
  <si>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</si>
  <si>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</si>
  <si>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</si>
  <si>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</si>
  <si>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</si>
  <si>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</si>
  <si>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</si>
  <si>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</si>
  <si>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</si>
  <si>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</si>
  <si>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</si>
  <si>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</si>
  <si>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</si>
  <si>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</si>
  <si>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</si>
  <si>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</si>
  <si>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</si>
  <si>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</si>
  <si>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</si>
  <si>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</si>
  <si>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</si>
  <si>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</si>
  <si>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</si>
  <si>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</si>
  <si>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</si>
  <si>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</si>
  <si>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</si>
  <si>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</si>
  <si>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</si>
  <si>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</si>
  <si>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</si>
  <si>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</si>
  <si>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</si>
  <si>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</si>
  <si>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</si>
  <si>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</si>
  <si>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</si>
  <si>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</si>
  <si>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</si>
  <si>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</si>
  <si>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</si>
  <si>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</si>
  <si>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</si>
  <si>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</si>
  <si>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</si>
  <si>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</si>
  <si>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</si>
  <si>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</si>
  <si>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</si>
  <si>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</si>
  <si>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</si>
  <si>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</si>
  <si>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</si>
  <si>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</si>
  <si>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</si>
  <si>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</si>
  <si>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</si>
  <si>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</si>
  <si>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</si>
  <si>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</si>
  <si>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</si>
  <si>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</si>
  <si>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</si>
  <si>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</si>
  <si>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</si>
  <si>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</si>
  <si>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</si>
  <si>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</si>
  <si>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</si>
  <si>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</si>
  <si>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</si>
  <si>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</si>
  <si>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</si>
  <si>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</si>
  <si>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</si>
  <si>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</si>
  <si>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</si>
  <si>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</si>
  <si>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</si>
  <si>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</si>
  <si>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</si>
  <si>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</si>
  <si>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</si>
  <si>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</si>
  <si>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</si>
  <si>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</si>
  <si>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</si>
  <si>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</si>
  <si>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</si>
  <si>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</si>
  <si>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</si>
  <si>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</si>
  <si>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</si>
  <si>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</si>
  <si>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</si>
  <si>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</si>
  <si>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</si>
  <si>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</si>
  <si>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</si>
  <si>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</si>
  <si>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</si>
  <si>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</si>
  <si>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</si>
  <si>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</si>
  <si>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</si>
  <si>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</si>
  <si>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</si>
  <si>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</si>
  <si>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</si>
  <si>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</si>
  <si>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</si>
  <si>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</si>
  <si>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</si>
  <si>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</si>
  <si>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</si>
  <si>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</si>
  <si>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</si>
  <si>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</si>
  <si>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</si>
  <si>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</si>
  <si>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</si>
  <si>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</si>
  <si>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</si>
  <si>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</si>
  <si>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</si>
  <si>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</si>
  <si>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</si>
  <si>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</si>
  <si>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</si>
  <si>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</si>
  <si>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</si>
  <si>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</si>
  <si>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</si>
  <si>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</si>
  <si>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</si>
  <si>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</si>
  <si>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</si>
  <si>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</si>
  <si>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</si>
  <si>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</si>
  <si>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</si>
  <si>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</si>
  <si>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</si>
  <si>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</si>
  <si>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</si>
  <si>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</si>
  <si>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</si>
  <si>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</si>
  <si>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</si>
  <si>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</si>
  <si>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</si>
  <si>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</si>
  <si>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</si>
  <si>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</si>
  <si>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</si>
  <si>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</si>
  <si>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</si>
  <si>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</si>
  <si>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</si>
  <si>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</si>
  <si>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</si>
  <si>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</si>
  <si>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</si>
  <si>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</si>
  <si>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</si>
  <si>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</si>
  <si>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</si>
  <si>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</si>
  <si>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</si>
  <si>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</si>
  <si>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</si>
  <si>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</si>
  <si>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</si>
  <si>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</si>
  <si>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</si>
  <si>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</si>
  <si>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</si>
  <si>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</si>
  <si>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</si>
  <si>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</si>
  <si>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</si>
  <si>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</si>
  <si>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</si>
  <si>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</si>
  <si>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</si>
  <si>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</si>
  <si>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</si>
  <si>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</si>
  <si>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</si>
  <si>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</si>
  <si>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</si>
  <si>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</si>
  <si>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</si>
  <si>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</si>
  <si>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</si>
  <si>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</si>
  <si>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</si>
  <si>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</si>
  <si>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</si>
  <si>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</si>
  <si>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</si>
  <si>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</si>
  <si>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</si>
  <si>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</si>
  <si>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</si>
  <si>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</si>
  <si>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</si>
  <si>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</si>
  <si>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</si>
  <si>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</si>
  <si>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</si>
  <si>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</si>
  <si>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</si>
  <si>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</si>
  <si>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</si>
  <si>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</si>
  <si>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</si>
  <si>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</si>
  <si>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</si>
  <si>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</si>
  <si>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</si>
  <si>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</si>
  <si>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</si>
  <si>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</si>
  <si>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</si>
  <si>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</si>
  <si>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</si>
  <si>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</si>
  <si>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</si>
  <si>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</si>
  <si>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</si>
  <si>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</si>
  <si>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</si>
  <si>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</si>
  <si>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</si>
  <si>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</si>
  <si>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</si>
  <si>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</si>
  <si>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</si>
  <si>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</si>
  <si>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</si>
  <si>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</si>
  <si>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</si>
  <si>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</si>
  <si>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</si>
  <si>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</si>
  <si>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</si>
  <si>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</si>
  <si>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</si>
  <si>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</si>
  <si>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</si>
  <si>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</si>
  <si>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</si>
  <si>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</si>
  <si>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</si>
  <si>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</si>
  <si>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</si>
  <si>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</si>
  <si>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</si>
  <si>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</si>
  <si>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</si>
  <si>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</si>
  <si>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</si>
  <si>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</si>
  <si>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</si>
  <si>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</si>
  <si>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</si>
  <si>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</si>
  <si>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</si>
  <si>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</si>
  <si>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</si>
  <si>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</si>
  <si>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</si>
  <si>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</si>
  <si>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</si>
  <si>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</si>
  <si>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</si>
  <si>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</si>
  <si>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</si>
  <si>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</si>
  <si>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</si>
  <si>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</si>
  <si>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</si>
  <si>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</si>
  <si>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</si>
  <si>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</si>
  <si>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</si>
  <si>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</si>
  <si>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</si>
  <si>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</si>
  <si>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</si>
  <si>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</si>
  <si>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</si>
  <si>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</si>
  <si>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</si>
  <si>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</si>
  <si>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</si>
  <si>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</si>
  <si>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</si>
  <si>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</si>
  <si>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</si>
  <si>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</si>
  <si>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</si>
  <si>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</si>
  <si>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</si>
  <si>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</si>
  <si>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</si>
  <si>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</si>
  <si>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</si>
  <si>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</si>
  <si>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</si>
  <si>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</si>
  <si>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</si>
  <si>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</si>
  <si>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</si>
  <si>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</si>
  <si>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</si>
  <si>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</si>
  <si>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</si>
  <si>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</si>
  <si>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</si>
  <si>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</si>
  <si>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</si>
  <si>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</si>
  <si>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</si>
  <si>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</si>
  <si>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</si>
  <si>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</si>
  <si>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</si>
  <si>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</si>
  <si>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</si>
  <si>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</si>
  <si>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</si>
  <si>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</si>
  <si>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</si>
  <si>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</si>
  <si>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</si>
  <si>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</si>
  <si>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</si>
  <si>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</si>
  <si>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</si>
  <si>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</si>
  <si>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</si>
  <si>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</si>
  <si>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</si>
  <si>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</si>
  <si>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</si>
  <si>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</si>
  <si>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</si>
  <si>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</si>
  <si>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</si>
  <si>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</si>
  <si>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</si>
  <si>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</si>
  <si>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</si>
  <si>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</si>
  <si>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</si>
  <si>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</si>
  <si>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</si>
  <si>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</si>
  <si>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</si>
  <si>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</si>
  <si>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</si>
  <si>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</si>
  <si>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</si>
  <si>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</si>
  <si>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</si>
  <si>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</si>
  <si>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</si>
  <si>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</si>
  <si>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</si>
  <si>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</si>
  <si>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</si>
  <si>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</si>
  <si>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</si>
  <si>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</si>
  <si>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</si>
  <si>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</si>
  <si>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</si>
  <si>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</si>
  <si>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</si>
  <si>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</si>
  <si>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</si>
  <si>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</si>
  <si>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</si>
  <si>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</si>
  <si>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</si>
  <si>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</si>
  <si>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</si>
  <si>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</si>
  <si>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</si>
  <si>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</si>
  <si>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</si>
  <si>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</si>
  <si>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</si>
  <si>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</si>
  <si>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</si>
  <si>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</si>
  <si>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</si>
  <si>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</si>
  <si>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</si>
  <si>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</si>
  <si>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</si>
  <si>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</si>
  <si>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</si>
  <si>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</si>
  <si>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</si>
  <si>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</si>
  <si>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</si>
  <si>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</si>
  <si>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</si>
  <si>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</si>
  <si>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</si>
  <si>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</si>
  <si>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</si>
  <si>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</si>
  <si>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</si>
  <si>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</si>
  <si>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</si>
  <si>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</si>
  <si>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</si>
  <si>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</si>
  <si>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</si>
  <si>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</si>
  <si>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</si>
  <si>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</si>
  <si>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</si>
  <si>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</si>
  <si>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</si>
  <si>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</si>
  <si>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</si>
  <si>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</si>
  <si>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</si>
  <si>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</si>
  <si>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</si>
  <si>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</si>
  <si>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</si>
  <si>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</si>
  <si>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</si>
  <si>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</si>
  <si>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</si>
  <si>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</si>
  <si>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</si>
  <si>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</si>
  <si>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</si>
  <si>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</si>
  <si>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</si>
  <si>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</si>
  <si>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</si>
  <si>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</si>
  <si>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</si>
  <si>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</si>
  <si>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</si>
  <si>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</si>
  <si>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</si>
  <si>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</si>
  <si>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</si>
  <si>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</si>
  <si>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</si>
  <si>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</si>
  <si>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</si>
  <si>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</si>
  <si>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</si>
  <si>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</si>
  <si>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</si>
  <si>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</si>
  <si>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</si>
  <si>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</si>
  <si>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</si>
  <si>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</si>
  <si>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</si>
  <si>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</si>
  <si>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</si>
  <si>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</si>
  <si>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</si>
  <si>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</si>
  <si>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</si>
  <si>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</si>
  <si>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</si>
  <si>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</si>
  <si>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</si>
  <si>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</si>
  <si>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</si>
  <si>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</si>
  <si>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</si>
  <si>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</si>
  <si>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</si>
  <si>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</si>
  <si>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</si>
  <si>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</si>
  <si>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</si>
  <si>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</si>
  <si>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</si>
  <si>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</si>
  <si>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</si>
  <si>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</si>
  <si>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</si>
  <si>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</si>
  <si>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</si>
  <si>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</si>
  <si>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</si>
  <si>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</si>
  <si>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</si>
  <si>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</si>
  <si>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</si>
  <si>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</si>
  <si>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</si>
  <si>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</si>
  <si>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</si>
  <si>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</si>
  <si>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</si>
  <si>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</si>
  <si>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</si>
  <si>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</si>
  <si>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</si>
  <si>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</si>
  <si>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</si>
  <si>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</si>
  <si>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</si>
  <si>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</si>
  <si>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</si>
  <si>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</si>
  <si>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</si>
  <si>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</si>
  <si>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</si>
  <si>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</si>
  <si>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</si>
  <si>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</si>
  <si>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</si>
  <si>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</si>
  <si>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</si>
  <si>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</si>
  <si>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</si>
  <si>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</si>
  <si>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</si>
  <si>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</si>
  <si>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</si>
  <si>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</si>
  <si>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</si>
  <si>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</si>
  <si>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</si>
  <si>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</si>
  <si>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</si>
  <si>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</si>
  <si>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</si>
  <si>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</si>
  <si>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</si>
  <si>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</si>
  <si>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</si>
  <si>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</si>
  <si>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</si>
  <si>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</si>
  <si>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</si>
  <si>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</si>
  <si>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</si>
  <si>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</si>
  <si>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</si>
  <si>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</si>
  <si>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</si>
  <si>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</si>
  <si>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</si>
  <si>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</si>
  <si>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</si>
  <si>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</si>
  <si>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</si>
  <si>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</si>
  <si>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</si>
  <si>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</si>
  <si>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</si>
  <si>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</si>
  <si>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</si>
  <si>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</si>
  <si>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</si>
  <si>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</si>
  <si>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</si>
  <si>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</si>
  <si>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</si>
  <si>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</si>
  <si>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</si>
  <si>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</si>
  <si>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</si>
  <si>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</si>
  <si>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</si>
  <si>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</si>
  <si>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</si>
  <si>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</si>
  <si>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</si>
  <si>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</si>
  <si>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</si>
  <si>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</si>
  <si>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</si>
  <si>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</si>
  <si>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</si>
  <si>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</si>
  <si>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</si>
  <si>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</si>
  <si>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</si>
  <si>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</si>
  <si>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</si>
  <si>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</si>
  <si>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</si>
  <si>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</si>
  <si>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</si>
  <si>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</si>
  <si>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</si>
  <si>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</si>
  <si>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</si>
  <si>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</si>
  <si>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</si>
  <si>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</si>
  <si>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</si>
  <si>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</si>
  <si>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</si>
  <si>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</si>
  <si>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</si>
  <si>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</si>
  <si>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</si>
  <si>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</si>
  <si>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</si>
  <si>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</si>
  <si>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</si>
  <si>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</si>
  <si>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</si>
  <si>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</si>
  <si>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</si>
  <si>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</si>
  <si>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</si>
  <si>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</si>
  <si>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</si>
  <si>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</si>
  <si>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</si>
  <si>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</si>
  <si>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</si>
  <si>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</si>
  <si>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</si>
  <si>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</si>
  <si>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</si>
  <si>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</si>
  <si>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</si>
  <si>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</si>
  <si>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</si>
  <si>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</si>
  <si>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</si>
  <si>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</si>
  <si>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</si>
  <si>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</si>
  <si>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</si>
  <si>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</si>
  <si>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</si>
  <si>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</si>
  <si>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</si>
  <si>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</si>
  <si>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</si>
  <si>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</si>
  <si>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</si>
  <si>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</si>
  <si>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</si>
  <si>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</si>
  <si>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</si>
  <si>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</si>
  <si>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</si>
  <si>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</si>
  <si>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</si>
  <si>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</si>
  <si>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</si>
  <si>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</si>
  <si>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</si>
  <si>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</si>
  <si>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</si>
  <si>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</si>
  <si>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</si>
  <si>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</si>
  <si>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</si>
  <si>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</si>
  <si>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</si>
  <si>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</si>
  <si>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</si>
  <si>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</si>
  <si>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</si>
  <si>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</si>
  <si>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</si>
  <si>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</si>
  <si>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</si>
  <si>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</si>
  <si>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</si>
  <si>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</si>
  <si>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</si>
  <si>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</si>
  <si>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</si>
  <si>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</si>
  <si>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</si>
  <si>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</si>
  <si>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</si>
  <si>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</si>
  <si>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</si>
  <si>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</si>
  <si>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</si>
  <si>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</si>
  <si>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</si>
  <si>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</si>
  <si>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</si>
  <si>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</si>
  <si>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</si>
  <si>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</si>
  <si>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</si>
  <si>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</si>
  <si>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</si>
  <si>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</si>
  <si>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</si>
  <si>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</si>
  <si>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</si>
  <si>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</si>
  <si>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</si>
  <si>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</si>
  <si>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</si>
  <si>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</si>
  <si>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</si>
  <si>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</si>
  <si>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</si>
  <si>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</si>
  <si>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</si>
  <si>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</si>
  <si>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</si>
  <si>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</si>
  <si>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</si>
  <si>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</si>
  <si>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</si>
  <si>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</si>
  <si>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</si>
  <si>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</si>
  <si>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</si>
  <si>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</si>
  <si>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</si>
  <si>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</si>
  <si>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</si>
  <si>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</si>
  <si>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</si>
  <si>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</si>
  <si>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</si>
  <si>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</si>
  <si>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</si>
  <si>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</si>
  <si>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</si>
  <si>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</si>
  <si>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</si>
  <si>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</si>
  <si>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</si>
  <si>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</si>
  <si>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</si>
  <si>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</si>
  <si>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</si>
  <si>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</si>
  <si>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</si>
  <si>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</si>
  <si>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</si>
  <si>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</si>
  <si>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</si>
  <si>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</si>
  <si>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</si>
  <si>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</si>
  <si>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</si>
  <si>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</si>
  <si>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</si>
  <si>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</si>
  <si>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</si>
  <si>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</si>
  <si>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</si>
  <si>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</si>
  <si>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</si>
  <si>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</si>
  <si>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</si>
  <si>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</si>
  <si>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</si>
  <si>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</si>
  <si>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</si>
  <si>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</si>
  <si>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</si>
  <si>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</si>
  <si>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</si>
  <si>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</si>
  <si>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</si>
  <si>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</si>
  <si>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</si>
  <si>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</si>
  <si>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</si>
  <si>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</si>
  <si>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</si>
  <si>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</si>
  <si>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</si>
  <si>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</si>
  <si>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</si>
  <si>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</si>
  <si>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</si>
  <si>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</si>
  <si>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</si>
  <si>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</si>
  <si>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</si>
  <si>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</si>
  <si>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</si>
  <si>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</si>
  <si>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</si>
  <si>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</si>
  <si>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</si>
  <si>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</si>
  <si>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</si>
  <si>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</si>
  <si>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</si>
  <si>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</si>
  <si>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</si>
  <si>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</si>
  <si>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</si>
  <si>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</si>
  <si>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</si>
  <si>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</si>
  <si>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</si>
  <si>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</si>
  <si>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</si>
  <si>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</si>
  <si>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</si>
  <si>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</si>
  <si>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</si>
  <si>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</si>
  <si>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</si>
  <si>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</si>
  <si>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</si>
  <si>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</si>
  <si>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</si>
  <si>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</si>
  <si>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</si>
  <si>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</si>
  <si>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</si>
  <si>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</si>
  <si>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</si>
  <si>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</si>
  <si>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</si>
  <si>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</si>
  <si>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</si>
  <si>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</si>
  <si>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</si>
  <si>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</si>
  <si>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</si>
  <si>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</si>
  <si>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</si>
  <si>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</si>
  <si>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</si>
  <si>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</si>
  <si>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</si>
  <si>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</si>
  <si>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</si>
  <si>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</si>
  <si>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</si>
  <si>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</si>
  <si>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</si>
  <si>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</si>
  <si>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</si>
  <si>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</si>
  <si>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</si>
  <si>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</si>
  <si>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</si>
  <si>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</si>
  <si>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</si>
  <si>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</si>
  <si>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</si>
  <si>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</si>
  <si>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</si>
  <si>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</si>
  <si>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</si>
  <si>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</si>
  <si>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</si>
  <si>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</si>
  <si>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</si>
  <si>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</si>
  <si>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</si>
  <si>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</si>
  <si>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</si>
  <si>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</si>
  <si>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</si>
  <si>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</si>
  <si>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</si>
  <si>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</si>
  <si>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</si>
  <si>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</si>
  <si>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</si>
  <si>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</si>
  <si>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</si>
  <si>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</si>
  <si>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</si>
  <si>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</si>
  <si>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</si>
  <si>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</si>
  <si>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</si>
  <si>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</si>
  <si>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</si>
  <si>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</si>
  <si>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</si>
  <si>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</si>
  <si>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</si>
  <si>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</si>
  <si>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</si>
  <si>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</si>
  <si>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</si>
  <si>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</si>
  <si>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</si>
  <si>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</si>
  <si>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</si>
  <si>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</si>
  <si>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</si>
  <si>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</si>
  <si>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</si>
  <si>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</si>
  <si>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</si>
  <si>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</si>
  <si>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</si>
  <si>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</si>
  <si>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</si>
  <si>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</si>
  <si>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</si>
  <si>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</si>
  <si>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</si>
  <si>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</si>
  <si>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</si>
  <si>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</si>
  <si>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</si>
  <si>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</si>
  <si>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</si>
  <si>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</si>
  <si>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</si>
  <si>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</si>
  <si>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</si>
  <si>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</si>
  <si>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</si>
  <si>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</si>
  <si>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</si>
  <si>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</si>
  <si>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</si>
  <si>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</si>
  <si>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</si>
  <si>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</si>
  <si>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</si>
  <si>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</si>
  <si>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</si>
  <si>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</si>
  <si>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</si>
  <si>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</si>
  <si>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</si>
  <si>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</si>
  <si>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</si>
  <si>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</si>
  <si>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</si>
  <si>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</si>
  <si>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</si>
  <si>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</si>
  <si>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</si>
  <si>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</si>
  <si>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</si>
  <si>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</si>
  <si>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</si>
  <si>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</si>
  <si>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</si>
  <si>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</si>
  <si>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</si>
  <si>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</si>
  <si>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</si>
  <si>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</si>
  <si>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</si>
  <si>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</si>
  <si>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</si>
  <si>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</si>
  <si>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</si>
  <si>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</si>
  <si>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</si>
  <si>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</si>
  <si>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</si>
  <si>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</si>
  <si>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</si>
  <si>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</si>
  <si>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</si>
  <si>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</si>
  <si>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</si>
  <si>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</si>
  <si>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</si>
  <si>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</si>
  <si>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</si>
  <si>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</si>
  <si>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</si>
  <si>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</si>
  <si>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</si>
  <si>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</si>
  <si>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</si>
  <si>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</si>
  <si>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</si>
  <si>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</si>
  <si>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</si>
  <si>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</si>
  <si>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</si>
  <si>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</si>
  <si>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</si>
  <si>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</si>
  <si>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</si>
  <si>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</si>
  <si>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</si>
  <si>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</si>
  <si>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</si>
  <si>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</si>
  <si>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</si>
  <si>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</si>
  <si>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</si>
  <si>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</si>
  <si>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</si>
  <si>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</si>
  <si>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</si>
  <si>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</si>
  <si>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</si>
  <si>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</si>
  <si>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</si>
  <si>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</si>
  <si>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</si>
  <si>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</si>
  <si>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</si>
  <si>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</si>
  <si>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</si>
  <si>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</si>
  <si>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</si>
  <si>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</si>
  <si>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</si>
  <si>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</si>
  <si>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</si>
  <si>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</si>
  <si>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</si>
  <si>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</si>
  <si>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</si>
  <si>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</si>
  <si>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</si>
  <si>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</si>
  <si>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</si>
  <si>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</si>
  <si>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</si>
  <si>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</si>
  <si>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</si>
  <si>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</si>
  <si>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</si>
  <si>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</si>
  <si>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</si>
  <si>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</si>
  <si>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</si>
  <si>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</si>
  <si>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</si>
  <si>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</si>
  <si>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</si>
  <si>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</si>
  <si>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</si>
  <si>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</si>
  <si>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</si>
  <si>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</si>
  <si>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</si>
  <si>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</si>
  <si>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</si>
  <si>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</si>
  <si>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</si>
  <si>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</si>
  <si>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</si>
  <si>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</si>
  <si>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</si>
  <si>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</si>
  <si>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</si>
  <si>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</si>
  <si>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</si>
  <si>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</si>
  <si>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</si>
  <si>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</si>
  <si>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</si>
  <si>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</si>
  <si>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</si>
  <si>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</si>
  <si>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</si>
  <si>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</si>
  <si>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</si>
  <si>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</si>
  <si>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</si>
  <si>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</si>
  <si>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</si>
  <si>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</si>
  <si>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</si>
  <si>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</si>
  <si>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</si>
  <si>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</si>
  <si>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</si>
  <si>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</si>
  <si>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</si>
  <si>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</si>
  <si>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</si>
  <si>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</si>
  <si>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</si>
  <si>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</si>
  <si>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</si>
  <si>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</si>
  <si>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</si>
  <si>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</si>
  <si>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</si>
  <si>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</si>
  <si>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</si>
  <si>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</si>
  <si>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</si>
  <si>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</si>
  <si>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</si>
  <si>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</si>
  <si>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</si>
  <si>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</si>
  <si>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</si>
  <si>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</si>
  <si>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</si>
  <si>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</si>
  <si>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</si>
  <si>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</si>
  <si>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</si>
  <si>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</si>
  <si>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</si>
  <si>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</si>
  <si>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</si>
  <si>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</si>
  <si>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</si>
  <si>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</si>
  <si>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</si>
  <si>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</si>
  <si>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</si>
  <si>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</si>
  <si>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</si>
  <si>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</si>
  <si>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</si>
  <si>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</si>
  <si>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</si>
  <si>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</si>
  <si>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</si>
  <si>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</si>
  <si>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</si>
  <si>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</si>
  <si>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</si>
  <si>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</si>
  <si>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</si>
  <si>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</si>
  <si>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</si>
  <si>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</si>
  <si>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</si>
  <si>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</si>
  <si>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</si>
  <si>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</si>
  <si>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</si>
  <si>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</si>
  <si>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</si>
  <si>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</si>
  <si>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</si>
  <si>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</si>
  <si>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</si>
  <si>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</si>
  <si>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</si>
  <si>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</si>
  <si>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</si>
  <si>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</si>
  <si>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</si>
  <si>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</si>
  <si>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</si>
  <si>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</si>
  <si>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</si>
  <si>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</si>
  <si>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</si>
  <si>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</si>
  <si>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</si>
  <si>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</si>
  <si>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</si>
  <si>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</si>
  <si>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</si>
  <si>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</si>
  <si>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</si>
  <si>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</si>
  <si>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</si>
  <si>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</si>
  <si>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</si>
  <si>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</si>
  <si>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</si>
  <si>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</si>
  <si>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</si>
  <si>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</si>
  <si>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</si>
  <si>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</si>
  <si>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</si>
  <si>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</si>
  <si>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</si>
  <si>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</si>
  <si>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</si>
  <si>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</si>
  <si>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</si>
  <si>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</si>
  <si>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</si>
  <si>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</si>
  <si>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</si>
  <si>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</si>
  <si>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</si>
  <si>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</si>
  <si>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</si>
  <si>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</si>
  <si>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</si>
  <si>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</si>
  <si>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</si>
  <si>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</si>
  <si>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</si>
  <si>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</si>
  <si>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</si>
  <si>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</si>
  <si>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</si>
  <si>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</si>
  <si>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</si>
  <si>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</si>
  <si>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</si>
  <si>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</si>
  <si>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</si>
  <si>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</si>
  <si>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</si>
  <si>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</si>
  <si>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</si>
  <si>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</si>
  <si>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</si>
  <si>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</si>
  <si>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</si>
  <si>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</si>
  <si>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</si>
  <si>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</si>
  <si>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</si>
  <si>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</si>
  <si>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</si>
  <si>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</si>
  <si>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</si>
  <si>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</si>
  <si>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</si>
  <si>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</si>
  <si>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</si>
  <si>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</si>
  <si>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</si>
  <si>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</si>
  <si>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</si>
  <si>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</si>
  <si>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</si>
  <si>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</si>
  <si>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</si>
  <si>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</si>
  <si>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</si>
  <si>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</si>
  <si>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</si>
  <si>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</si>
  <si>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</si>
  <si>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</si>
  <si>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</si>
  <si>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</si>
  <si>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</si>
  <si>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</si>
  <si>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</si>
  <si>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</si>
  <si>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</si>
  <si>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</si>
  <si>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</si>
  <si>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</si>
  <si>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</si>
  <si>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</si>
  <si>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</si>
  <si>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</si>
  <si>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</si>
  <si>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</si>
  <si>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</si>
  <si>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</si>
  <si>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</si>
  <si>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</si>
  <si>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</si>
  <si>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</si>
  <si>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</si>
  <si>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</si>
  <si>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</si>
  <si>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</si>
  <si>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</si>
  <si>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</si>
  <si>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</si>
  <si>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</si>
  <si>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</si>
  <si>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</si>
  <si>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</si>
  <si>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</si>
  <si>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</si>
  <si>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</si>
  <si>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</si>
  <si>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</si>
  <si>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</si>
  <si>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</si>
  <si>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</si>
  <si>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</si>
  <si>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</si>
  <si>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</si>
  <si>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</si>
  <si>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</si>
  <si>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</si>
  <si>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</si>
  <si>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</si>
  <si>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</si>
  <si>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</si>
  <si>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</si>
  <si>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</si>
  <si>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</si>
  <si>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</si>
  <si>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</si>
  <si>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</si>
  <si>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</si>
  <si>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</si>
  <si>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</si>
  <si>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</si>
  <si>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</si>
  <si>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</si>
  <si>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</si>
  <si>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</si>
  <si>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</si>
  <si>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</si>
  <si>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</si>
  <si>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</si>
  <si>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</si>
  <si>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</si>
  <si>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</si>
  <si>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</si>
  <si>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</si>
  <si>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</si>
  <si>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</si>
  <si>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</si>
  <si>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</si>
  <si>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</si>
  <si>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</si>
  <si>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</si>
  <si>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</si>
  <si>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</si>
  <si>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</si>
  <si>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</si>
  <si>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</si>
  <si>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</si>
  <si>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</si>
  <si>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</si>
  <si>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</si>
  <si>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</si>
  <si>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</si>
  <si>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</si>
  <si>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</si>
  <si>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</si>
  <si>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</si>
  <si>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</si>
  <si>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</si>
  <si>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</si>
  <si>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</si>
  <si>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</si>
  <si>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</si>
  <si>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</si>
  <si>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</si>
  <si>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</si>
  <si>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</si>
  <si>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</si>
  <si>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</si>
  <si>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</si>
  <si>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</si>
  <si>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</si>
  <si>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</si>
  <si>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</si>
  <si>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</si>
  <si>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</si>
  <si>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</si>
  <si>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</si>
  <si>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</si>
  <si>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</si>
  <si>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</si>
  <si>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</si>
  <si>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</si>
  <si>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</si>
  <si>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</si>
  <si>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</si>
  <si>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</si>
  <si>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</si>
  <si>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</si>
  <si>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</si>
  <si>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</si>
  <si>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</si>
  <si>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</si>
  <si>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</si>
  <si>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</si>
  <si>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</si>
  <si>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</si>
  <si>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</si>
  <si>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</si>
  <si>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</si>
  <si>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</si>
  <si>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</si>
  <si>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</si>
  <si>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</si>
  <si>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</si>
  <si>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</si>
  <si>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</si>
  <si>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</si>
  <si>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</si>
  <si>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</si>
  <si>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</si>
  <si>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</si>
  <si>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</si>
  <si>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</si>
  <si>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</si>
  <si>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</si>
  <si>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</si>
  <si>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</si>
  <si>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</si>
  <si>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</si>
  <si>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</si>
  <si>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</si>
  <si>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</si>
  <si>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</si>
  <si>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</si>
  <si>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</si>
  <si>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</si>
  <si>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</si>
  <si>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</si>
  <si>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</si>
  <si>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</si>
  <si>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</si>
  <si>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</si>
  <si>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</si>
  <si>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</si>
  <si>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</si>
  <si>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</si>
  <si>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</si>
  <si>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</si>
  <si>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</si>
  <si>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</si>
  <si>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</si>
  <si>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</si>
  <si>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</si>
  <si>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</si>
  <si>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</si>
  <si>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</si>
  <si>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</si>
  <si>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</si>
  <si>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</si>
  <si>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</si>
  <si>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</si>
  <si>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</si>
  <si>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</si>
  <si>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</si>
  <si>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</si>
  <si>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</si>
  <si>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</si>
  <si>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</si>
  <si>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</si>
  <si>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</si>
  <si>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</si>
  <si>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</si>
  <si>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</si>
  <si>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</si>
  <si>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</si>
  <si>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</si>
  <si>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</si>
  <si>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</si>
  <si>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</si>
  <si>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</si>
  <si>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</si>
  <si>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</si>
  <si>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</si>
  <si>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</si>
  <si>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</si>
  <si>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</si>
  <si>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</si>
  <si>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</si>
  <si>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</si>
  <si>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</si>
  <si>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</si>
  <si>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</si>
  <si>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</si>
  <si>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</si>
  <si>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</si>
  <si>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</si>
  <si>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</si>
  <si>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</si>
  <si>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</si>
  <si>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</si>
  <si>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</si>
  <si>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</si>
  <si>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</si>
  <si>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</si>
  <si>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</si>
  <si>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</si>
  <si>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</si>
  <si>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</si>
  <si>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</si>
  <si>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</si>
  <si>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</si>
  <si>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</si>
  <si>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</si>
  <si>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</si>
  <si>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</si>
  <si>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</si>
  <si>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</si>
  <si>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</si>
  <si>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</si>
  <si>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</si>
  <si>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</si>
  <si>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</si>
  <si>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</si>
  <si>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</si>
  <si>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</si>
  <si>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</si>
  <si>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</si>
  <si>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</si>
  <si>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</si>
  <si>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</si>
  <si>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</si>
  <si>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</si>
  <si>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</si>
  <si>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</si>
  <si>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</si>
  <si>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</si>
  <si>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</si>
  <si>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</si>
  <si>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</si>
  <si>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</si>
  <si>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</si>
  <si>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</si>
  <si>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</si>
  <si>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</si>
  <si>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</si>
  <si>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</si>
  <si>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</si>
  <si>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</si>
  <si>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</si>
  <si>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</si>
  <si>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</si>
  <si>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</si>
  <si>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</si>
  <si>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</si>
  <si>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</si>
  <si>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</si>
  <si>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</si>
  <si>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</si>
  <si>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</si>
  <si>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</si>
  <si>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</si>
  <si>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</si>
  <si>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</si>
  <si>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</si>
  <si>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</si>
  <si>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</si>
  <si>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</si>
  <si>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</si>
  <si>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</si>
  <si>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</si>
  <si>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</si>
  <si>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</si>
  <si>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</si>
  <si>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</si>
  <si>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</si>
  <si>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</si>
  <si>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</si>
  <si>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</si>
  <si>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</si>
  <si>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</si>
  <si>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</si>
  <si>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</si>
  <si>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</si>
  <si>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</si>
  <si>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</si>
  <si>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</si>
  <si>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</si>
  <si>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</si>
  <si>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</si>
  <si>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</si>
  <si>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</si>
  <si>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</si>
  <si>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</si>
  <si>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</si>
  <si>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</si>
  <si>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</si>
  <si>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</si>
  <si>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</si>
  <si>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</si>
  <si>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</si>
  <si>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</si>
  <si>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</si>
  <si>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</si>
  <si>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</si>
  <si>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</si>
  <si>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</si>
  <si>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</si>
  <si>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</si>
  <si>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</si>
  <si>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</si>
  <si>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</si>
  <si>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</si>
  <si>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</si>
  <si>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</si>
  <si>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</si>
  <si>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</si>
  <si>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</si>
  <si>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</si>
  <si>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</si>
  <si>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</si>
  <si>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</si>
  <si>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</si>
  <si>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</si>
  <si>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</si>
  <si>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</si>
  <si>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</si>
  <si>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</si>
  <si>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</si>
  <si>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</si>
  <si>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</si>
  <si>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</si>
  <si>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</si>
  <si>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</si>
  <si>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</si>
  <si>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</si>
  <si>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</si>
  <si>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</si>
  <si>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</si>
  <si>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</si>
  <si>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</si>
  <si>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</si>
  <si>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</si>
  <si>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</si>
  <si>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</si>
  <si>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</si>
  <si>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</si>
  <si>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</si>
  <si>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</si>
  <si>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</si>
  <si>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</si>
  <si>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</si>
  <si>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</si>
  <si>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</si>
  <si>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</si>
  <si>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</si>
  <si>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</si>
  <si>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</si>
  <si>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</si>
  <si>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</si>
  <si>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</si>
  <si>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</si>
  <si>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</si>
  <si>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</si>
  <si>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</si>
  <si>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</si>
  <si>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</si>
  <si>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</si>
  <si>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</si>
  <si>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</si>
  <si>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</si>
  <si>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</si>
  <si>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</si>
  <si>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</si>
  <si>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</si>
  <si>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</si>
  <si>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</si>
  <si>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</si>
  <si>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</si>
  <si>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</si>
  <si>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</si>
  <si>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</si>
  <si>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</si>
  <si>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</si>
  <si>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</si>
  <si>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</si>
  <si>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</si>
  <si>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</si>
  <si>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</si>
  <si>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</si>
  <si>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</si>
  <si>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</si>
  <si>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</si>
  <si>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</si>
  <si>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</si>
  <si>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</si>
  <si>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</si>
  <si>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</si>
  <si>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</si>
  <si>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</si>
  <si>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</si>
  <si>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</si>
  <si>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</si>
  <si>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</si>
  <si>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</si>
  <si>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</si>
  <si>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</si>
  <si>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</si>
  <si>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</si>
  <si>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</si>
  <si>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</si>
  <si>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</si>
  <si>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</si>
  <si>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</si>
  <si>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</si>
  <si>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</si>
  <si>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</si>
  <si>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</si>
  <si>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</si>
  <si>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</si>
  <si>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</si>
  <si>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</si>
  <si>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</si>
  <si>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</si>
  <si>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</si>
  <si>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</si>
  <si>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</si>
  <si>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</si>
  <si>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</si>
  <si>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</si>
  <si>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</si>
  <si>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</si>
  <si>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</si>
  <si>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</si>
  <si>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</si>
  <si>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</si>
  <si>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</si>
  <si>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</si>
  <si>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</si>
  <si>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</si>
  <si>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</si>
  <si>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</si>
  <si>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</si>
  <si>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</si>
  <si>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</si>
  <si>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</si>
  <si>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</si>
  <si>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</si>
  <si>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</si>
  <si>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</si>
  <si>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</si>
  <si>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</si>
  <si>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</si>
  <si>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</si>
  <si>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</si>
  <si>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</si>
  <si>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</si>
  <si>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</si>
  <si>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</si>
  <si>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</si>
  <si>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</si>
  <si>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</si>
  <si>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</si>
  <si>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</si>
  <si>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</si>
  <si>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</si>
  <si>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</si>
  <si>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</si>
  <si>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</si>
  <si>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</si>
  <si>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</si>
  <si>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</si>
  <si>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</si>
  <si>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</si>
  <si>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</si>
  <si>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</si>
  <si>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</si>
  <si>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</si>
  <si>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</si>
  <si>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</si>
  <si>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</si>
  <si>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</si>
  <si>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</si>
  <si>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</si>
  <si>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</si>
  <si>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</si>
  <si>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</si>
  <si>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</si>
  <si>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</si>
  <si>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</si>
  <si>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</si>
  <si>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</si>
  <si>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</si>
  <si>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</si>
  <si>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</si>
  <si>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</si>
  <si>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</si>
  <si>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</si>
  <si>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</si>
  <si>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</si>
  <si>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</si>
  <si>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</si>
  <si>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</si>
  <si>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</si>
  <si>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</si>
  <si>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</si>
  <si>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</si>
  <si>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</si>
  <si>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</si>
  <si>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</si>
  <si>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</si>
  <si>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</si>
  <si>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</si>
  <si>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</si>
  <si>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</si>
  <si>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</si>
  <si>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</si>
  <si>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</si>
  <si>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</si>
  <si>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</si>
  <si>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</si>
  <si>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</si>
  <si>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</si>
  <si>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</si>
  <si>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</si>
  <si>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</si>
  <si>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</si>
  <si>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</si>
  <si>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</si>
  <si>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</si>
  <si>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</si>
  <si>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</si>
  <si>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</si>
  <si>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</si>
  <si>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</si>
  <si>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</si>
  <si>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</si>
  <si>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</si>
  <si>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</si>
  <si>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</si>
  <si>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</si>
  <si>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</si>
  <si>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</si>
  <si>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</si>
  <si>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</si>
  <si>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</si>
  <si>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</si>
  <si>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</si>
  <si>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</si>
  <si>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</si>
  <si>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</si>
  <si>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</si>
  <si>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</si>
  <si>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</si>
  <si>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</si>
  <si>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</si>
  <si>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</si>
  <si>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</si>
  <si>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</si>
  <si>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</si>
  <si>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</si>
  <si>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</si>
  <si>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</si>
  <si>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</si>
  <si>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</si>
  <si>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</si>
  <si>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</si>
  <si>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</si>
  <si>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</si>
  <si>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</si>
  <si>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</si>
  <si>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</si>
  <si>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</si>
  <si>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</si>
  <si>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</si>
  <si>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</si>
  <si>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</si>
  <si>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</si>
  <si>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</si>
  <si>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</si>
  <si>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</si>
  <si>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</si>
  <si>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</si>
  <si>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</si>
  <si>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</si>
  <si>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</si>
  <si>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</si>
  <si>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</si>
  <si>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</si>
  <si>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</si>
  <si>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</si>
  <si>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</si>
  <si>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</si>
  <si>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</si>
  <si>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</si>
  <si>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</si>
  <si>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</si>
  <si>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</si>
  <si>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</si>
  <si>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</si>
  <si>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</si>
  <si>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</si>
  <si>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</si>
  <si>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</si>
  <si>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</si>
  <si>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</si>
  <si>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</si>
  <si>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</si>
  <si>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</si>
  <si>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</si>
  <si>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</si>
  <si>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</si>
  <si>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</si>
  <si>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</si>
  <si>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</si>
  <si>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</si>
  <si>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</si>
  <si>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</si>
  <si>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</si>
  <si>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</si>
  <si>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</si>
  <si>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</si>
  <si>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</si>
  <si>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</si>
  <si>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</si>
  <si>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</si>
  <si>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</si>
  <si>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</si>
  <si>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</si>
  <si>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</si>
  <si>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</si>
  <si>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</si>
  <si>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</si>
  <si>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</si>
  <si>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</si>
  <si>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</si>
  <si>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</si>
  <si>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</si>
  <si>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</si>
  <si>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</si>
  <si>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</si>
  <si>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</si>
  <si>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</si>
  <si>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</si>
  <si>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</si>
  <si>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</si>
  <si>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</si>
  <si>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</si>
  <si>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</si>
  <si>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</si>
  <si>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</si>
  <si>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</si>
  <si>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</si>
  <si>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</si>
  <si>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</si>
  <si>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</si>
  <si>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</si>
  <si>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</si>
  <si>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</si>
  <si>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</si>
  <si>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</si>
  <si>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</si>
  <si>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</si>
  <si>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</si>
  <si>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</si>
  <si>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</si>
  <si>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</si>
  <si>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</si>
  <si>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</si>
  <si>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</si>
  <si>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</si>
  <si>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</si>
  <si>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</si>
  <si>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</si>
  <si>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</si>
  <si>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</si>
  <si>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</si>
  <si>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</si>
  <si>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</si>
  <si>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</si>
  <si>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</si>
  <si>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</si>
  <si>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</si>
  <si>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</si>
  <si>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</si>
  <si>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</si>
  <si>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</si>
  <si>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</si>
  <si>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</si>
  <si>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</si>
  <si>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</si>
  <si>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</si>
  <si>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</si>
  <si>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</si>
  <si>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</si>
  <si>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</si>
  <si>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</si>
  <si>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</si>
  <si>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</si>
  <si>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</si>
  <si>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</si>
  <si>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</si>
  <si>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</si>
  <si>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</si>
  <si>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</si>
  <si>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</si>
  <si>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</si>
  <si>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</si>
  <si>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</si>
  <si>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</si>
  <si>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</si>
  <si>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</si>
  <si>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</si>
  <si>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</si>
  <si>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</si>
  <si>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</si>
  <si>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</si>
  <si>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</si>
  <si>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</si>
  <si>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</si>
  <si>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</si>
  <si>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</si>
  <si>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</si>
  <si>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</si>
  <si>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</si>
  <si>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</si>
  <si>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</si>
  <si>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</si>
  <si>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</si>
  <si>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</si>
  <si>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</si>
  <si>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</si>
  <si>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</si>
  <si>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</si>
  <si>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</si>
  <si>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</si>
  <si>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</si>
  <si>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</si>
  <si>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</si>
  <si>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</si>
  <si>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</si>
  <si>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</si>
  <si>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</si>
  <si>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</si>
  <si>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</si>
  <si>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</si>
  <si>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</si>
  <si>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</si>
  <si>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</si>
  <si>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</si>
  <si>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</si>
  <si>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</si>
  <si>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</si>
  <si>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</si>
  <si>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</si>
  <si>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</si>
  <si>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</si>
  <si>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</si>
  <si>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</si>
  <si>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</si>
  <si>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</si>
  <si>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</si>
  <si>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</si>
  <si>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</si>
  <si>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</si>
  <si>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</si>
  <si>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</si>
  <si>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</si>
  <si>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</si>
  <si>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</si>
  <si>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</si>
  <si>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</si>
  <si>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</si>
  <si>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</si>
  <si>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</si>
  <si>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</si>
  <si>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</si>
  <si>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</si>
  <si>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</si>
  <si>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</si>
  <si>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</si>
  <si>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</si>
  <si>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</si>
  <si>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</si>
  <si>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</si>
  <si>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</si>
  <si>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</si>
  <si>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</si>
  <si>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</si>
  <si>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</si>
  <si>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</si>
  <si>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</si>
  <si>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</si>
  <si>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</si>
  <si>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</si>
  <si>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</si>
  <si>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</si>
  <si>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</si>
  <si>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</si>
  <si>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</si>
  <si>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</si>
  <si>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</si>
  <si>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</si>
  <si>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</si>
  <si>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</si>
  <si>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</si>
  <si>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</si>
  <si>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</si>
  <si>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</si>
  <si>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</si>
  <si>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</si>
  <si>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</si>
  <si>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</si>
  <si>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</si>
  <si>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</si>
  <si>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</si>
  <si>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</si>
  <si>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</si>
  <si>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</si>
  <si>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</si>
  <si>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</si>
  <si>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</si>
  <si>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</si>
  <si>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</si>
  <si>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</si>
  <si>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</si>
  <si>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</si>
  <si>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</si>
  <si>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</si>
  <si>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</si>
  <si>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</si>
  <si>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</si>
  <si>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</si>
  <si>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</si>
  <si>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</si>
  <si>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</si>
  <si>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</si>
  <si>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</si>
  <si>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</si>
  <si>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</si>
  <si>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</si>
  <si>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</si>
  <si>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</si>
  <si>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</si>
  <si>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</si>
  <si>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</si>
  <si>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</si>
  <si>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</si>
  <si>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</si>
  <si>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</si>
  <si>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</si>
  <si>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</si>
  <si>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</si>
  <si>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</si>
  <si>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</si>
  <si>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</si>
  <si>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</si>
  <si>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</si>
  <si>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</si>
  <si>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</si>
  <si>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</si>
  <si>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</si>
  <si>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</si>
  <si>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</si>
  <si>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</si>
  <si>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</si>
  <si>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</si>
  <si>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</si>
  <si>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</si>
  <si>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</si>
  <si>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</si>
  <si>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</si>
  <si>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</si>
  <si>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</si>
  <si>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</si>
  <si>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</si>
  <si>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</si>
  <si>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</si>
  <si>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</si>
  <si>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</si>
  <si>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</si>
  <si>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</si>
  <si>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</si>
  <si>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</si>
  <si>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</si>
  <si>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</si>
  <si>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</si>
  <si>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</si>
  <si>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</si>
  <si>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</si>
  <si>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</si>
  <si>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</si>
  <si>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</si>
  <si>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</si>
  <si>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</si>
  <si>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</si>
  <si>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</si>
  <si>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</si>
  <si>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</si>
  <si>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</si>
  <si>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</si>
  <si>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</si>
  <si>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</si>
  <si>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</si>
  <si>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</si>
  <si>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</si>
  <si>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</si>
  <si>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</si>
  <si>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</si>
  <si>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</si>
  <si>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</si>
  <si>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</si>
  <si>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</si>
  <si>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</si>
  <si>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</si>
  <si>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</si>
  <si>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</si>
  <si>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</si>
  <si>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</si>
  <si>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</si>
  <si>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</si>
  <si>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</si>
  <si>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</si>
  <si>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</si>
  <si>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</si>
  <si>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</si>
  <si>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</si>
  <si>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</si>
  <si>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</si>
  <si>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</si>
  <si>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</si>
  <si>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</si>
  <si>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</si>
  <si>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</si>
  <si>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</si>
  <si>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</si>
  <si>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</si>
  <si>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</si>
  <si>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</si>
  <si>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</si>
  <si>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</si>
  <si>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</si>
  <si>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</si>
  <si>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</si>
  <si>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</si>
  <si>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</si>
  <si>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</si>
  <si>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</si>
  <si>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</si>
  <si>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</si>
  <si>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</si>
  <si>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</si>
  <si>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</si>
  <si>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</si>
  <si>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</si>
  <si>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</si>
  <si>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</si>
  <si>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</si>
  <si>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</si>
  <si>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</si>
  <si>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</si>
  <si>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</si>
  <si>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</si>
  <si>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</si>
  <si>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</si>
  <si>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</si>
  <si>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</si>
  <si>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</si>
  <si>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</si>
  <si>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</si>
  <si>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</si>
  <si>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</si>
  <si>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</si>
  <si>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</si>
  <si>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</si>
  <si>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</si>
  <si>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</si>
  <si>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</si>
  <si>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</si>
  <si>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</si>
  <si>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</si>
  <si>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</si>
  <si>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</si>
  <si>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</si>
  <si>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</si>
  <si>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</si>
  <si>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</si>
  <si>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</si>
  <si>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</si>
  <si>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</si>
  <si>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</si>
  <si>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</si>
  <si>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</si>
  <si>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</si>
  <si>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</si>
  <si>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</si>
  <si>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</si>
  <si>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</si>
  <si>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</si>
  <si>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</si>
  <si>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</si>
  <si>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</si>
  <si>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</si>
  <si>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</si>
  <si>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</si>
  <si>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</si>
  <si>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</si>
  <si>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</si>
  <si>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</si>
  <si>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</si>
  <si>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</si>
  <si>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</si>
  <si>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</si>
  <si>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</si>
  <si>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</si>
  <si>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</si>
  <si>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</si>
  <si>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</si>
  <si>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</si>
  <si>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</si>
  <si>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</si>
  <si>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</si>
  <si>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</si>
  <si>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</si>
  <si>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</si>
  <si>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</si>
  <si>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</si>
  <si>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</si>
  <si>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</si>
  <si>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</si>
  <si>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</si>
  <si>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</si>
  <si>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</si>
  <si>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</si>
  <si>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</si>
  <si>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</si>
  <si>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</si>
  <si>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</si>
  <si>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</si>
  <si>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</si>
  <si>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</si>
  <si>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</si>
  <si>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</si>
  <si>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</si>
  <si>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</si>
  <si>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</si>
  <si>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</si>
  <si>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</si>
  <si>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</si>
  <si>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</si>
  <si>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</si>
  <si>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</si>
  <si>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</si>
  <si>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</si>
  <si>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</si>
  <si>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</si>
  <si>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</si>
  <si>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</si>
  <si>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</si>
  <si>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</si>
  <si>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</si>
  <si>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</si>
  <si>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</si>
  <si>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</si>
  <si>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</si>
  <si>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</si>
  <si>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</si>
  <si>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</si>
  <si>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</si>
  <si>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</si>
  <si>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</si>
  <si>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</si>
  <si>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</si>
  <si>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</si>
  <si>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</si>
  <si>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</si>
  <si>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</si>
  <si>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</si>
  <si>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</si>
  <si>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</si>
  <si>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</si>
  <si>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</si>
  <si>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</si>
  <si>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</si>
  <si>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</si>
  <si>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</si>
  <si>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</si>
  <si>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</si>
  <si>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</si>
  <si>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</si>
  <si>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</si>
  <si>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</si>
  <si>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</si>
  <si>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</si>
  <si>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</si>
  <si>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</si>
  <si>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</si>
  <si>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</si>
  <si>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</si>
  <si>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</si>
  <si>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</si>
  <si>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</si>
  <si>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</si>
  <si>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</si>
  <si>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</si>
  <si>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</si>
  <si>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</si>
  <si>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</si>
  <si>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</si>
  <si>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</si>
  <si>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</si>
  <si>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</si>
  <si>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</si>
  <si>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</si>
  <si>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</si>
  <si>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</si>
  <si>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</si>
  <si>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</si>
  <si>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</si>
  <si>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</si>
  <si>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</si>
  <si>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</si>
  <si>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</si>
  <si>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</si>
  <si>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</si>
  <si>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</si>
  <si>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</si>
  <si>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</si>
  <si>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</si>
  <si>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</si>
  <si>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</si>
  <si>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</si>
  <si>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</si>
  <si>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</si>
  <si>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</si>
  <si>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</si>
  <si>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</si>
  <si>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</si>
  <si>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</si>
  <si>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</si>
  <si>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</si>
  <si>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</si>
  <si>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</si>
  <si>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</si>
  <si>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</si>
  <si>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</si>
  <si>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</si>
  <si>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</si>
  <si>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</si>
  <si>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</si>
  <si>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</si>
  <si>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</si>
  <si>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</si>
  <si>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</si>
  <si>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</si>
  <si>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</si>
  <si>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</si>
  <si>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</si>
  <si>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</si>
  <si>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</si>
  <si>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</si>
  <si>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</si>
  <si>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</si>
  <si>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</si>
  <si>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</si>
  <si>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</si>
  <si>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</si>
  <si>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</si>
  <si>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</si>
  <si>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</si>
  <si>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</si>
  <si>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</si>
  <si>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</si>
  <si>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</si>
  <si>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</si>
  <si>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</si>
  <si>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</si>
  <si>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</si>
  <si>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</si>
  <si>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</si>
  <si>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</si>
  <si>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</si>
  <si>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</si>
  <si>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</si>
  <si>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</si>
  <si>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</si>
  <si>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</si>
  <si>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</si>
  <si>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</si>
  <si>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</si>
  <si>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</si>
  <si>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</si>
  <si>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</si>
  <si>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</si>
  <si>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</si>
  <si>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</si>
  <si>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</si>
  <si>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</si>
  <si>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</si>
  <si>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</si>
  <si>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</si>
  <si>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</si>
  <si>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</si>
  <si>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</si>
  <si>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</si>
  <si>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</si>
  <si>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</si>
  <si>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</si>
  <si>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</si>
  <si>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</si>
  <si>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</si>
  <si>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</si>
  <si>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</si>
  <si>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</si>
  <si>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</si>
  <si>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</si>
  <si>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</si>
  <si>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</si>
  <si>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</si>
  <si>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</si>
  <si>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</si>
  <si>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</si>
  <si>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</si>
  <si>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</si>
  <si>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</si>
  <si>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</si>
  <si>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</si>
  <si>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</si>
  <si>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</si>
  <si>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</si>
  <si>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</si>
  <si>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</si>
  <si>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</si>
  <si>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</si>
  <si>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</si>
  <si>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</si>
  <si>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</si>
  <si>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</si>
  <si>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</si>
  <si>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</si>
  <si>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</si>
  <si>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</si>
  <si>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</si>
  <si>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</si>
  <si>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</si>
  <si>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</si>
  <si>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</si>
  <si>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</si>
  <si>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</si>
  <si>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</si>
  <si>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</si>
  <si>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</si>
  <si>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</si>
  <si>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</si>
  <si>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</si>
  <si>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</si>
  <si>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</si>
  <si>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</si>
  <si>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</si>
  <si>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</si>
  <si>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</si>
  <si>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</si>
  <si>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</si>
  <si>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</si>
  <si>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</si>
  <si>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</si>
  <si>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</si>
  <si>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</si>
  <si>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</si>
  <si>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</si>
  <si>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</si>
  <si>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</si>
  <si>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</si>
  <si>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</si>
  <si>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</si>
  <si>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</si>
  <si>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</si>
  <si>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</si>
  <si>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</si>
  <si>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</si>
  <si>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</si>
  <si>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</si>
  <si>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</si>
  <si>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</si>
  <si>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</si>
  <si>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</si>
  <si>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</si>
  <si>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</si>
  <si>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</si>
  <si>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</si>
  <si>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</si>
  <si>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</si>
  <si>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</si>
  <si>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</si>
  <si>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</si>
  <si>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</si>
  <si>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</si>
  <si>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</si>
  <si>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</si>
  <si>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</si>
  <si>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</si>
  <si>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</si>
  <si>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</si>
  <si>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</si>
  <si>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</si>
  <si>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</si>
  <si>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</si>
  <si>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</si>
  <si>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</si>
  <si>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</si>
  <si>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</si>
  <si>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</si>
  <si>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</si>
  <si>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</si>
  <si>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</si>
  <si>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</si>
  <si>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</si>
  <si>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</si>
  <si>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</si>
  <si>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</si>
  <si>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</si>
  <si>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</si>
  <si>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</si>
  <si>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</si>
  <si>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</si>
  <si>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</si>
  <si>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</si>
  <si>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</si>
  <si>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</si>
  <si>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</si>
  <si>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</si>
  <si>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</si>
  <si>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</si>
  <si>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</si>
  <si>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</si>
  <si>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</si>
  <si>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</si>
  <si>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</si>
  <si>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</si>
  <si>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</si>
  <si>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</si>
  <si>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</si>
  <si>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</si>
  <si>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</si>
  <si>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</si>
  <si>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</si>
  <si>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</si>
  <si>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</si>
  <si>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</si>
  <si>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</si>
  <si>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</si>
  <si>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</si>
  <si>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</si>
  <si>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</si>
  <si>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</si>
  <si>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</si>
  <si>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</si>
  <si>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</si>
  <si>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</si>
  <si>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</si>
  <si>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</si>
  <si>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</si>
  <si>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</si>
  <si>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</si>
  <si>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</si>
  <si>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</si>
  <si>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</si>
  <si>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</si>
  <si>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</si>
  <si>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</si>
  <si>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</si>
  <si>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</si>
  <si>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</si>
  <si>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</si>
  <si>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</si>
  <si>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</si>
  <si>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</si>
  <si>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</si>
  <si>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</si>
  <si>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</si>
  <si>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</si>
  <si>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</si>
  <si>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</si>
  <si>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</si>
  <si>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</si>
  <si>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</si>
  <si>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</si>
  <si>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</si>
  <si>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</si>
  <si>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</si>
  <si>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</si>
  <si>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</si>
  <si>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</si>
  <si>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</si>
  <si>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</si>
  <si>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</si>
  <si>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</si>
  <si>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</si>
  <si>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</si>
  <si>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</si>
  <si>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</si>
  <si>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</si>
  <si>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</si>
  <si>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</si>
  <si>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</si>
  <si>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</si>
  <si>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</si>
  <si>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</si>
  <si>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</si>
  <si>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</si>
  <si>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</si>
  <si>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</si>
  <si>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</si>
  <si>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</si>
  <si>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</si>
  <si>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</si>
  <si>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</si>
  <si>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</si>
  <si>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</si>
  <si>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</si>
  <si>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</si>
  <si>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</si>
  <si>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</si>
  <si>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</si>
  <si>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</si>
  <si>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</si>
  <si>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</si>
  <si>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</si>
  <si>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</si>
  <si>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</si>
  <si>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</si>
  <si>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</si>
  <si>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</si>
  <si>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</si>
  <si>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</si>
  <si>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</si>
  <si>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</si>
  <si>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</si>
  <si>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</si>
  <si>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</si>
  <si>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</si>
  <si>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</si>
  <si>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</si>
  <si>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</si>
  <si>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</si>
  <si>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</si>
  <si>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</si>
  <si>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</si>
  <si>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</si>
  <si>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</si>
  <si>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</si>
  <si>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</si>
  <si>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</si>
  <si>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</si>
  <si>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</si>
  <si>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</si>
  <si>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</si>
  <si>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</si>
  <si>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</si>
  <si>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</si>
  <si>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</si>
  <si>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</si>
  <si>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</si>
  <si>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</si>
  <si>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</si>
  <si>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</si>
  <si>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</si>
  <si>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</si>
  <si>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</si>
  <si>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</si>
  <si>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</si>
  <si>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</si>
  <si>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</si>
  <si>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</si>
  <si>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</si>
  <si>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</si>
  <si>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</si>
  <si>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</si>
  <si>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</si>
  <si>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</si>
  <si>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</si>
  <si>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</si>
  <si>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</si>
  <si>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</si>
  <si>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</si>
  <si>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</si>
  <si>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</si>
  <si>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</si>
  <si>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</si>
  <si>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</si>
  <si>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</si>
  <si>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</si>
  <si>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</si>
  <si>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</si>
  <si>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</si>
  <si>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</si>
  <si>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</si>
  <si>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</si>
  <si>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</si>
  <si>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</si>
  <si>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</si>
  <si>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</si>
  <si>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</si>
  <si>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</si>
  <si>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</si>
  <si>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</si>
  <si>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</si>
  <si>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</si>
  <si>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</si>
  <si>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</si>
  <si>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</si>
  <si>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</si>
  <si>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</si>
  <si>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</si>
  <si>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</si>
  <si>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</si>
  <si>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</si>
  <si>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</si>
  <si>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</si>
  <si>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</si>
  <si>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</si>
  <si>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</si>
  <si>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</si>
  <si>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</si>
  <si>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</si>
  <si>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</si>
  <si>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</si>
  <si>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</si>
  <si>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</si>
  <si>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</si>
  <si>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</si>
  <si>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</si>
  <si>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</si>
  <si>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</si>
  <si>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</si>
  <si>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</si>
  <si>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</si>
  <si>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</si>
  <si>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</si>
  <si>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</si>
  <si>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</si>
  <si>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</si>
  <si>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</si>
  <si>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</si>
  <si>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</si>
  <si>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</si>
  <si>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</si>
  <si>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</si>
  <si>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</si>
  <si>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</si>
  <si>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</si>
  <si>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</si>
  <si>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</si>
  <si>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</si>
  <si>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</si>
  <si>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</si>
  <si>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</si>
  <si>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</si>
  <si>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</si>
  <si>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</si>
  <si>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</si>
  <si>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</si>
  <si>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</si>
  <si>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</si>
  <si>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</si>
  <si>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</si>
  <si>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</si>
  <si>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</si>
  <si>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</si>
  <si>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</si>
  <si>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</si>
  <si>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</si>
  <si>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</si>
  <si>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</si>
  <si>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</si>
  <si>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</si>
  <si>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</si>
  <si>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</si>
  <si>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</si>
  <si>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</si>
  <si>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</si>
  <si>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</si>
  <si>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</si>
  <si>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</si>
  <si>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</si>
  <si>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</si>
  <si>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</si>
  <si>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</si>
  <si>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</si>
  <si>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</si>
  <si>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</si>
  <si>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</si>
  <si>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</si>
  <si>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</si>
  <si>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</si>
  <si>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</si>
  <si>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</si>
  <si>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</si>
  <si>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</si>
  <si>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</si>
  <si>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</si>
  <si>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</si>
  <si>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</si>
  <si>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</si>
  <si>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</si>
  <si>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</si>
  <si>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</si>
  <si>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</si>
  <si>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</si>
  <si>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</si>
  <si>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</si>
  <si>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</si>
  <si>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</si>
  <si>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</si>
  <si>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</si>
  <si>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</si>
  <si>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</si>
  <si>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</si>
  <si>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</si>
  <si>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</si>
  <si>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</si>
  <si>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</si>
  <si>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</si>
  <si>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</si>
  <si>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</si>
  <si>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</si>
  <si>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</si>
  <si>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</si>
  <si>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</si>
  <si>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</si>
  <si>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</si>
  <si>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</si>
  <si>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</si>
  <si>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</si>
  <si>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</si>
  <si>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</si>
  <si>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</si>
  <si>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</si>
  <si>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</si>
  <si>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</si>
  <si>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</si>
  <si>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</si>
  <si>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</si>
  <si>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</si>
  <si>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</si>
  <si>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</si>
  <si>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</si>
  <si>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</si>
  <si>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</si>
  <si>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</si>
  <si>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</si>
  <si>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</si>
  <si>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</si>
  <si>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</si>
  <si>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</si>
  <si>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</si>
  <si>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</si>
  <si>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</si>
  <si>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</si>
  <si>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</si>
  <si>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</si>
  <si>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</si>
  <si>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</si>
  <si>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</si>
  <si>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</si>
  <si>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</si>
  <si>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</si>
  <si>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</si>
  <si>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</si>
  <si>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</si>
  <si>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</si>
  <si>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</si>
  <si>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</si>
  <si>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</si>
  <si>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</si>
  <si>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</si>
  <si>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</si>
  <si>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</si>
  <si>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</si>
  <si>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</si>
  <si>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</si>
  <si>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</si>
  <si>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</si>
  <si>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</si>
  <si>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</si>
  <si>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</si>
  <si>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</si>
  <si>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</si>
  <si>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</si>
  <si>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</si>
  <si>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</si>
  <si>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</si>
  <si>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</si>
  <si>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</si>
  <si>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</si>
  <si>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</si>
  <si>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</si>
  <si>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</si>
  <si>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</si>
  <si>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</si>
  <si>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</si>
  <si>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</si>
  <si>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</si>
  <si>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</si>
  <si>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</si>
  <si>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</si>
  <si>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</si>
  <si>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</si>
  <si>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</si>
  <si>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</si>
  <si>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</si>
  <si>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</si>
  <si>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</si>
  <si>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</si>
  <si>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</si>
  <si>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</si>
  <si>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</si>
  <si>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</si>
  <si>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</si>
  <si>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</si>
  <si>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</si>
  <si>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</si>
  <si>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</si>
  <si>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</si>
  <si>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</si>
  <si>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</si>
  <si>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</si>
  <si>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</si>
  <si>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</si>
  <si>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</si>
  <si>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</si>
  <si>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</si>
  <si>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</si>
  <si>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</si>
  <si>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</si>
  <si>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</si>
  <si>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</si>
  <si>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</si>
  <si>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</si>
  <si>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</si>
  <si>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</si>
  <si>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</si>
  <si>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</si>
  <si>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</si>
  <si>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</si>
  <si>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</si>
  <si>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</si>
  <si>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</si>
  <si>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</si>
  <si>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</si>
  <si>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</si>
  <si>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</si>
  <si>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</si>
  <si>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</si>
  <si>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</si>
  <si>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</si>
  <si>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</si>
  <si>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</si>
  <si>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</si>
  <si>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</si>
  <si>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</si>
  <si>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</si>
  <si>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</si>
  <si>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</si>
  <si>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</si>
  <si>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</si>
  <si>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</si>
  <si>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</si>
  <si>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</si>
  <si>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</si>
  <si>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</si>
  <si>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</si>
  <si>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</si>
  <si>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</si>
  <si>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</si>
  <si>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</si>
  <si>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</si>
  <si>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</si>
  <si>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</si>
  <si>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</si>
  <si>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</si>
  <si>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</si>
  <si>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</si>
  <si>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</si>
  <si>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</si>
  <si>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</si>
  <si>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</si>
  <si>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</si>
  <si>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</si>
  <si>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</si>
  <si>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</si>
  <si>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</si>
  <si>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</si>
  <si>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</si>
  <si>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</si>
  <si>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</si>
  <si>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</si>
  <si>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</si>
  <si>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</si>
  <si>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</si>
  <si>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</si>
  <si>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</si>
  <si>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</si>
  <si>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</si>
  <si>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</si>
  <si>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</si>
  <si>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</si>
  <si>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</si>
  <si>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</si>
  <si>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</si>
  <si>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</si>
  <si>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</si>
  <si>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</si>
  <si>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</si>
  <si>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</si>
  <si>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</si>
  <si>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</si>
  <si>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</si>
  <si>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</si>
  <si>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</si>
  <si>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</si>
  <si>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</si>
  <si>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</si>
  <si>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</si>
  <si>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</si>
  <si>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</si>
  <si>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</si>
  <si>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</si>
  <si>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</si>
  <si>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</si>
  <si>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</si>
  <si>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</si>
  <si>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</si>
  <si>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</si>
  <si>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</si>
  <si>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</si>
  <si>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</si>
  <si>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</si>
  <si>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</si>
  <si>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</si>
  <si>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</si>
  <si>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</si>
  <si>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</si>
  <si>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</si>
  <si>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</si>
  <si>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</si>
  <si>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</si>
  <si>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</si>
  <si>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</si>
  <si>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</si>
  <si>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</si>
  <si>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</si>
  <si>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</si>
  <si>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</si>
  <si>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</si>
  <si>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</si>
  <si>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</si>
  <si>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</si>
  <si>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</si>
  <si>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</si>
  <si>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</si>
  <si>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</si>
  <si>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</si>
  <si>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</si>
  <si>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</si>
  <si>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</si>
  <si>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</si>
  <si>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</si>
  <si>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</si>
  <si>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</si>
  <si>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</si>
  <si>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</si>
  <si>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</si>
  <si>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</si>
  <si>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</si>
  <si>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</si>
  <si>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</si>
  <si>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</si>
  <si>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</si>
  <si>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</si>
  <si>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</si>
  <si>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</si>
  <si>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</si>
  <si>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</si>
  <si>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</si>
  <si>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</si>
  <si>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</si>
  <si>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</si>
  <si>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</si>
  <si>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</si>
  <si>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</si>
  <si>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</si>
  <si>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</si>
  <si>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</si>
  <si>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</si>
  <si>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</si>
  <si>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</si>
  <si>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</si>
  <si>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</si>
  <si>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</si>
  <si>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</si>
  <si>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</si>
  <si>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</si>
  <si>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</si>
  <si>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</si>
  <si>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</si>
  <si>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</si>
  <si>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</si>
  <si>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</si>
  <si>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</si>
  <si>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</si>
  <si>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</si>
  <si>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</si>
  <si>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</si>
  <si>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</si>
  <si>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</si>
  <si>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</si>
  <si>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</si>
  <si>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</si>
  <si>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</si>
  <si>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</si>
  <si>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</si>
  <si>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</si>
  <si>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</si>
  <si>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</si>
  <si>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</si>
  <si>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</si>
  <si>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</si>
  <si>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</si>
  <si>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</si>
  <si>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</si>
  <si>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</si>
  <si>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</si>
  <si>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</si>
  <si>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</si>
  <si>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</si>
  <si>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</si>
  <si>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</si>
  <si>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</si>
  <si>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</si>
  <si>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</si>
  <si>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</si>
  <si>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</si>
  <si>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</si>
  <si>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</si>
  <si>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</si>
  <si>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</si>
  <si>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</si>
  <si>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</si>
  <si>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</si>
  <si>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</si>
  <si>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</si>
  <si>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</si>
  <si>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</si>
  <si>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</si>
  <si>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</si>
  <si>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</si>
  <si>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</si>
  <si>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</si>
  <si>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</si>
  <si>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</si>
  <si>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</si>
  <si>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</si>
  <si>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</si>
  <si>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</si>
  <si>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</si>
  <si>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</si>
  <si>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</si>
  <si>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</si>
  <si>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</si>
  <si>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</si>
  <si>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</si>
  <si>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</si>
  <si>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</si>
  <si>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</si>
  <si>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</si>
  <si>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</si>
  <si>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</si>
  <si>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</si>
  <si>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</si>
  <si>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</si>
  <si>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</si>
  <si>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</si>
  <si>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</si>
  <si>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</si>
  <si>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</si>
  <si>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</si>
  <si>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</si>
  <si>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</si>
  <si>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</si>
  <si>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</si>
  <si>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</si>
  <si>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</si>
  <si>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</si>
  <si>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</si>
  <si>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</si>
  <si>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</si>
  <si>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</si>
  <si>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</si>
  <si>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</si>
  <si>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</si>
  <si>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</si>
  <si>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</si>
  <si>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</si>
  <si>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</si>
  <si>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</si>
  <si>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</si>
  <si>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</si>
  <si>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</si>
  <si>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</si>
  <si>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</si>
  <si>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</si>
  <si>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</si>
  <si>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</si>
  <si>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</si>
  <si>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</si>
  <si>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</si>
  <si>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</si>
  <si>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</si>
  <si>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</si>
  <si>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</si>
  <si>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</si>
  <si>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</si>
  <si>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</si>
  <si>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</si>
  <si>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</si>
  <si>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</si>
  <si>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</si>
  <si>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</si>
  <si>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</si>
  <si>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</si>
  <si>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</si>
  <si>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</si>
  <si>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</si>
  <si>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</si>
  <si>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</si>
  <si>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</si>
  <si>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</si>
  <si>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</si>
  <si>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</si>
  <si>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</si>
  <si>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</si>
  <si>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</si>
  <si>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</si>
  <si>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</si>
  <si>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</si>
  <si>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</si>
  <si>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</si>
  <si>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</si>
  <si>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</si>
  <si>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</si>
  <si>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</si>
  <si>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</si>
  <si>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</si>
  <si>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</si>
  <si>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</si>
  <si>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</si>
  <si>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</si>
  <si>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</si>
  <si>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</si>
  <si>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</si>
  <si>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</si>
  <si>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</si>
  <si>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</si>
  <si>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</si>
  <si>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</si>
  <si>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</si>
  <si>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</si>
  <si>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</si>
  <si>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</si>
  <si>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</si>
  <si>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</si>
  <si>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</si>
  <si>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</si>
  <si>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</si>
  <si>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</si>
  <si>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</si>
  <si>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</si>
  <si>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</si>
  <si>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</si>
  <si>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</si>
  <si>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</si>
  <si>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</si>
  <si>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</si>
  <si>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</si>
  <si>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</si>
  <si>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</si>
  <si>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</si>
  <si>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</si>
  <si>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</si>
  <si>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</si>
  <si>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</si>
  <si>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</si>
  <si>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</si>
  <si>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</si>
  <si>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</si>
  <si>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</si>
  <si>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</si>
  <si>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</si>
  <si>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</si>
  <si>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</si>
  <si>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</si>
  <si>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</si>
  <si>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</si>
  <si>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</si>
  <si>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</si>
  <si>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</si>
  <si>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</si>
  <si>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</si>
  <si>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</si>
  <si>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</si>
  <si>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</si>
  <si>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</si>
  <si>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</si>
  <si>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</si>
  <si>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</si>
  <si>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</si>
  <si>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</si>
  <si>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</si>
  <si>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</si>
  <si>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</si>
  <si>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</si>
  <si>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</si>
  <si>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</si>
  <si>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</si>
  <si>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</si>
  <si>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</si>
  <si>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</si>
  <si>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</si>
  <si>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</si>
  <si>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</si>
  <si>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</si>
  <si>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</si>
  <si>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</si>
  <si>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</si>
  <si>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</si>
  <si>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</si>
  <si>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</si>
  <si>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</si>
  <si>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</si>
  <si>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</si>
  <si>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</si>
  <si>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</si>
  <si>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</si>
  <si>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</si>
  <si>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</si>
  <si>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</si>
  <si>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</si>
  <si>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</si>
  <si>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</si>
  <si>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</si>
  <si>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</si>
  <si>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</si>
  <si>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</si>
  <si>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</si>
  <si>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</si>
  <si>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</si>
  <si>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</si>
  <si>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</si>
  <si>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</si>
  <si>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</si>
  <si>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</si>
  <si>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</si>
  <si>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</si>
  <si>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</si>
  <si>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</si>
  <si>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</si>
  <si>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</si>
  <si>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</si>
  <si>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</si>
  <si>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</si>
  <si>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</si>
  <si>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</si>
  <si>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</si>
  <si>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</si>
  <si>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</si>
  <si>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</si>
  <si>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</si>
  <si>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</si>
  <si>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</si>
  <si>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</si>
  <si>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</si>
  <si>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</si>
  <si>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</si>
  <si>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</si>
  <si>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</si>
  <si>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</si>
  <si>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</si>
  <si>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</si>
  <si>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</si>
  <si>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</si>
  <si>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</si>
  <si>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</si>
  <si>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</si>
  <si>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</si>
  <si>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</si>
  <si>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</si>
  <si>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</si>
  <si>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</si>
  <si>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</si>
  <si>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</si>
  <si>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</si>
  <si>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</si>
  <si>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</si>
  <si>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</si>
  <si>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</si>
  <si>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</si>
  <si>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</si>
  <si>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</si>
  <si>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</si>
  <si>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</si>
  <si>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</si>
  <si>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</si>
  <si>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</si>
  <si>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</si>
  <si>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</si>
  <si>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</si>
  <si>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</si>
  <si>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</si>
  <si>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</si>
  <si>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</si>
  <si>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</si>
  <si>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</si>
  <si>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</si>
  <si>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</si>
  <si>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</si>
  <si>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</si>
  <si>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</si>
  <si>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</si>
  <si>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</si>
  <si>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</si>
  <si>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</si>
  <si>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</si>
  <si>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</si>
  <si>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</si>
  <si>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</si>
  <si>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</si>
  <si>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</si>
  <si>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</si>
  <si>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</si>
  <si>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</si>
  <si>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</si>
  <si>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</si>
  <si>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</si>
  <si>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</si>
  <si>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</si>
  <si>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</si>
  <si>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</si>
  <si>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</si>
  <si>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</si>
  <si>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</si>
  <si>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</si>
  <si>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</si>
  <si>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</si>
  <si>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</si>
  <si>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</si>
  <si>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</si>
  <si>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</si>
  <si>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</si>
  <si>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</si>
  <si>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</si>
  <si>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</si>
  <si>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</si>
  <si>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</si>
  <si>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</si>
  <si>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</si>
  <si>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</si>
  <si>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</si>
  <si>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</si>
  <si>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</si>
  <si>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</si>
  <si>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</si>
  <si>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</si>
  <si>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</si>
  <si>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</si>
  <si>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</si>
  <si>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</si>
  <si>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</si>
  <si>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</si>
  <si>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</si>
  <si>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</si>
  <si>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</si>
  <si>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</si>
  <si>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</si>
  <si>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</si>
  <si>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</si>
  <si>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</si>
  <si>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</si>
  <si>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</si>
  <si>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</si>
  <si>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</si>
  <si>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</si>
  <si>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</si>
  <si>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</si>
  <si>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</si>
  <si>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</si>
  <si>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</si>
  <si>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</si>
  <si>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</si>
  <si>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</si>
  <si>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</si>
  <si>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</si>
  <si>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</si>
  <si>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</si>
  <si>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</si>
  <si>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</si>
  <si>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</si>
  <si>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</si>
  <si>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</si>
  <si>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</si>
  <si>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</si>
  <si>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</si>
  <si>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</si>
  <si>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</si>
  <si>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</si>
  <si>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</si>
  <si>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</si>
  <si>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</si>
  <si>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</si>
  <si>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</si>
  <si>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</si>
  <si>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</si>
  <si>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</si>
  <si>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</si>
  <si>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</si>
  <si>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</si>
  <si>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</si>
  <si>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</si>
  <si>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</si>
  <si>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</si>
  <si>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</si>
  <si>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</si>
  <si>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</si>
  <si>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</si>
  <si>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</si>
  <si>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</si>
  <si>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</si>
  <si>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</si>
  <si>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</si>
  <si>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</si>
  <si>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</si>
  <si>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</si>
  <si>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</si>
  <si>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</si>
  <si>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</si>
  <si>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</si>
  <si>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</si>
  <si>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</si>
  <si>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</si>
  <si>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</si>
  <si>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</si>
  <si>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</si>
  <si>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</si>
  <si>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</si>
  <si>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</si>
  <si>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</si>
  <si>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</si>
  <si>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</si>
  <si>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</si>
  <si>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</si>
  <si>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</si>
  <si>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</si>
  <si>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</si>
  <si>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</si>
  <si>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</si>
  <si>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</si>
  <si>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</si>
  <si>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</si>
  <si>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</si>
  <si>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</si>
  <si>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</si>
  <si>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</si>
  <si>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</si>
  <si>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</si>
  <si>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</si>
  <si>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</si>
  <si>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</si>
  <si>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</si>
  <si>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</si>
  <si>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</si>
  <si>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</si>
  <si>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</si>
  <si>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</si>
  <si>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</si>
  <si>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</si>
  <si>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</si>
  <si>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</si>
  <si>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</si>
  <si>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</si>
  <si>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</si>
  <si>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</si>
  <si>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</si>
  <si>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</si>
  <si>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</si>
  <si>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</si>
  <si>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</si>
  <si>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</si>
  <si>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</si>
  <si>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</si>
  <si>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</si>
  <si>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</si>
  <si>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</si>
  <si>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</si>
  <si>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</si>
  <si>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</si>
  <si>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</si>
  <si>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</si>
  <si>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</si>
  <si>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</si>
  <si>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</si>
  <si>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</si>
  <si>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</si>
  <si>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</si>
  <si>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</si>
  <si>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</si>
  <si>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</si>
  <si>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</si>
  <si>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</si>
  <si>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</si>
  <si>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</si>
  <si>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</si>
  <si>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</si>
  <si>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</si>
  <si>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</si>
  <si>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</si>
  <si>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</si>
  <si>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</si>
  <si>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</si>
  <si>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</si>
  <si>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</si>
  <si>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</si>
  <si>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</si>
  <si>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</si>
  <si>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</si>
  <si>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</si>
  <si>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</si>
  <si>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</si>
  <si>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</si>
  <si>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</si>
  <si>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</si>
  <si>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</si>
  <si>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</si>
  <si>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</si>
  <si>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</si>
  <si>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</si>
  <si>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</si>
  <si>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</si>
  <si>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</si>
  <si>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</si>
  <si>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</si>
  <si>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</si>
  <si>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</si>
  <si>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</si>
  <si>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</si>
  <si>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</si>
  <si>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</si>
  <si>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</si>
  <si>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</si>
  <si>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</si>
  <si>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</si>
  <si>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</si>
  <si>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</si>
  <si>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</si>
  <si>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</si>
  <si>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</si>
  <si>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</si>
  <si>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</si>
  <si>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</si>
  <si>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</si>
  <si>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</si>
  <si>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</si>
  <si>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</si>
  <si>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</si>
  <si>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</si>
  <si>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</si>
  <si>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</si>
  <si>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</si>
  <si>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</si>
  <si>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</si>
  <si>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</si>
  <si>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</si>
  <si>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</si>
  <si>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</si>
  <si>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</si>
  <si>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</si>
  <si>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</si>
  <si>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</si>
  <si>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</si>
  <si>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</si>
  <si>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</si>
  <si>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</si>
  <si>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</si>
  <si>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</si>
  <si>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</si>
  <si>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</si>
  <si>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</si>
  <si>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</si>
  <si>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</si>
  <si>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</si>
  <si>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</si>
  <si>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</si>
  <si>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</si>
  <si>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</si>
  <si>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</si>
  <si>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</si>
  <si>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</si>
  <si>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</si>
  <si>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</si>
  <si>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</si>
  <si>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</si>
  <si>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</si>
  <si>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</si>
  <si>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</si>
  <si>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</si>
  <si>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</si>
  <si>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</si>
  <si>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</si>
  <si>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</si>
  <si>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</si>
  <si>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</si>
  <si>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</si>
  <si>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</si>
  <si>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</si>
  <si>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</si>
  <si>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</si>
  <si>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</si>
  <si>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</si>
  <si>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</si>
  <si>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</si>
  <si>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</si>
  <si>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</si>
  <si>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</si>
  <si>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</si>
  <si>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</si>
  <si>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</si>
  <si>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</si>
  <si>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</si>
  <si>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</si>
  <si>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</si>
  <si>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</si>
  <si>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</si>
  <si>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</si>
  <si>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</si>
  <si>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</si>
  <si>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</si>
  <si>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</si>
  <si>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</si>
  <si>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</si>
  <si>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</si>
  <si>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</si>
  <si>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</si>
  <si>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</si>
  <si>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</si>
  <si>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</si>
  <si>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</si>
  <si>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</si>
  <si>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</si>
  <si>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</si>
  <si>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</si>
  <si>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</si>
  <si>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</si>
  <si>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</si>
  <si>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</si>
  <si>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</si>
  <si>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</si>
  <si>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</si>
  <si>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</si>
  <si>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</si>
  <si>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</si>
  <si>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</si>
  <si>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</si>
  <si>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</si>
  <si>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</si>
  <si>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</si>
  <si>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</si>
  <si>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</si>
  <si>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</si>
  <si>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</si>
  <si>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</si>
  <si>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</si>
  <si>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</si>
  <si>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</si>
  <si>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</si>
  <si>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</si>
  <si>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</si>
  <si>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</si>
  <si>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</si>
  <si>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</si>
  <si>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</si>
  <si>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</si>
  <si>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</si>
  <si>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</si>
  <si>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</si>
  <si>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</si>
  <si>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</si>
  <si>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</si>
  <si>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</si>
  <si>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</si>
  <si>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</si>
  <si>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</si>
  <si>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</si>
  <si>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</si>
  <si>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</si>
  <si>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</si>
  <si>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</si>
  <si>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</si>
  <si>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</si>
  <si>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</si>
  <si>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</si>
  <si>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</si>
  <si>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</si>
  <si>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</si>
  <si>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</si>
  <si>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</si>
  <si>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</si>
  <si>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</si>
  <si>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</si>
  <si>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</si>
  <si>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</si>
  <si>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</si>
  <si>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</si>
  <si>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</si>
  <si>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</si>
  <si>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</si>
  <si>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</si>
  <si>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</si>
  <si>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</si>
  <si>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</si>
  <si>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</si>
  <si>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</si>
  <si>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</si>
  <si>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</si>
  <si>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</si>
  <si>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</si>
  <si>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</si>
  <si>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</si>
  <si>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</si>
  <si>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</si>
  <si>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</si>
  <si>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</si>
  <si>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</si>
  <si>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</si>
  <si>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</si>
  <si>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</si>
  <si>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</si>
  <si>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</si>
  <si>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</si>
  <si>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</si>
  <si>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</si>
  <si>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</si>
  <si>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</si>
  <si>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</si>
  <si>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</si>
  <si>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</si>
  <si>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</si>
  <si>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</si>
  <si>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</si>
  <si>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</si>
  <si>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</si>
  <si>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</si>
  <si>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</si>
  <si>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</si>
  <si>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</si>
  <si>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</si>
  <si>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</si>
  <si>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</si>
  <si>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</si>
  <si>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</si>
  <si>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</si>
  <si>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</si>
  <si>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</si>
  <si>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</si>
  <si>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</si>
  <si>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</si>
  <si>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</si>
  <si>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</si>
  <si>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</si>
  <si>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</si>
  <si>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</si>
  <si>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</si>
  <si>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</si>
  <si>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</si>
  <si>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</si>
  <si>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</si>
  <si>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</si>
  <si>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</si>
  <si>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</si>
  <si>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</si>
  <si>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</si>
  <si>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</si>
  <si>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</si>
  <si>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</si>
  <si>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</si>
  <si>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</si>
  <si>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</si>
  <si>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</si>
  <si>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</si>
  <si>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</si>
  <si>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</si>
  <si>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</si>
  <si>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</si>
  <si>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</si>
  <si>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</si>
  <si>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</si>
  <si>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</si>
  <si>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</si>
  <si>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</si>
  <si>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</si>
  <si>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</si>
  <si>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</si>
  <si>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</si>
  <si>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</si>
  <si>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</si>
  <si>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</si>
  <si>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</si>
  <si>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</si>
  <si>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</si>
  <si>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</si>
  <si>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</si>
  <si>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</si>
  <si>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</si>
  <si>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</si>
  <si>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</si>
  <si>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</si>
  <si>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</si>
  <si>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</si>
  <si>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</si>
  <si>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</si>
  <si>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</si>
  <si>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</si>
  <si>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</si>
  <si>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</si>
  <si>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</si>
  <si>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</si>
  <si>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</si>
  <si>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</si>
  <si>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</si>
  <si>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</si>
  <si>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</si>
  <si>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</si>
  <si>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</si>
  <si>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</si>
  <si>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</si>
  <si>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</si>
  <si>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</si>
  <si>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</si>
  <si>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</si>
  <si>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</si>
  <si>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</si>
  <si>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</si>
  <si>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</si>
  <si>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</si>
  <si>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</si>
  <si>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</si>
  <si>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</si>
  <si>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</si>
  <si>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</si>
  <si>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</si>
  <si>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</si>
  <si>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</si>
  <si>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</si>
  <si>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</si>
  <si>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</si>
  <si>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</si>
  <si>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</si>
  <si>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</si>
  <si>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</si>
  <si>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</si>
  <si>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</si>
  <si>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</si>
  <si>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</si>
  <si>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</si>
  <si>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</si>
  <si>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</si>
  <si>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</si>
  <si>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</si>
  <si>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</si>
  <si>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</si>
  <si>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</si>
  <si>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</si>
  <si>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</si>
  <si>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</si>
  <si>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</si>
  <si>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</si>
  <si>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</si>
  <si>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</si>
  <si>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</si>
  <si>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</si>
  <si>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</si>
  <si>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</si>
  <si>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</si>
  <si>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</si>
  <si>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</si>
  <si>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</si>
  <si>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</si>
  <si>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</si>
  <si>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</si>
  <si>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</si>
  <si>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</si>
  <si>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</si>
  <si>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</si>
  <si>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</si>
  <si>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</si>
  <si>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</si>
  <si>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</si>
  <si>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</si>
  <si>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</si>
  <si>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</si>
  <si>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</si>
  <si>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</si>
  <si>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</si>
  <si>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</si>
  <si>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</si>
  <si>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</si>
  <si>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</si>
  <si>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</si>
  <si>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</si>
  <si>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</si>
  <si>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</si>
  <si>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</si>
  <si>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</si>
  <si>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</si>
  <si>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</si>
  <si>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</si>
  <si>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</si>
  <si>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</si>
  <si>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</si>
  <si>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</si>
  <si>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</si>
  <si>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</si>
  <si>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</si>
  <si>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</si>
  <si>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</si>
  <si>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</si>
  <si>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</si>
  <si>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</si>
  <si>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</si>
  <si>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</si>
  <si>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</si>
  <si>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</si>
  <si>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</si>
  <si>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</si>
  <si>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</si>
  <si>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</si>
  <si>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</si>
  <si>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</si>
  <si>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</si>
  <si>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</si>
  <si>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</si>
  <si>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</si>
  <si>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</si>
  <si>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</si>
  <si>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</si>
  <si>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</si>
  <si>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</si>
  <si>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</si>
  <si>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</si>
  <si>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</si>
  <si>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</si>
  <si>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</si>
  <si>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</si>
  <si>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</si>
  <si>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</si>
  <si>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</si>
  <si>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</si>
  <si>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</si>
  <si>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</si>
  <si>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</si>
  <si>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</si>
  <si>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</si>
  <si>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</si>
  <si>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</si>
  <si>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</si>
  <si>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</si>
  <si>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</si>
  <si>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</si>
  <si>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</si>
  <si>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</si>
  <si>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</si>
  <si>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</si>
  <si>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</si>
  <si>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</si>
  <si>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</si>
  <si>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</si>
  <si>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</si>
  <si>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</si>
  <si>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</si>
  <si>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</si>
  <si>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</si>
  <si>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</si>
  <si>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</si>
  <si>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</si>
  <si>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</si>
  <si>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</si>
  <si>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</si>
  <si>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</si>
  <si>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</si>
  <si>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</si>
  <si>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</si>
  <si>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</si>
  <si>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</si>
  <si>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</si>
  <si>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</si>
  <si>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</si>
  <si>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</si>
  <si>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</si>
  <si>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</si>
  <si>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</si>
  <si>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</si>
  <si>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</si>
  <si>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</si>
  <si>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</si>
  <si>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</si>
  <si>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</si>
  <si>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</si>
  <si>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</si>
  <si>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</si>
  <si>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</si>
  <si>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</si>
  <si>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</si>
  <si>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</si>
  <si>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</si>
  <si>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</si>
  <si>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</si>
  <si>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</si>
  <si>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</si>
  <si>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</si>
  <si>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</si>
  <si>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</si>
  <si>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</si>
  <si>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</si>
  <si>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</si>
  <si>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</si>
  <si>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</si>
  <si>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</si>
  <si>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</si>
  <si>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</si>
  <si>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</si>
  <si>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</si>
  <si>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</si>
  <si>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</si>
  <si>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</si>
  <si>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</si>
  <si>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</si>
  <si>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</si>
  <si>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</si>
  <si>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</si>
  <si>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</si>
  <si>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</si>
  <si>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</si>
  <si>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</si>
  <si>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</si>
  <si>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</si>
  <si>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</si>
  <si>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</si>
  <si>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</si>
  <si>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</si>
  <si>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</si>
  <si>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</si>
  <si>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</si>
  <si>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</si>
  <si>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</si>
  <si>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</si>
  <si>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</si>
  <si>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</si>
  <si>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</si>
  <si>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</si>
  <si>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</si>
  <si>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</si>
  <si>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</si>
  <si>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</si>
  <si>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</si>
  <si>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</si>
  <si>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</si>
  <si>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</si>
  <si>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</si>
  <si>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</si>
  <si>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</si>
  <si>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</si>
  <si>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</si>
  <si>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</si>
  <si>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</si>
  <si>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</si>
  <si>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</si>
  <si>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</si>
  <si>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</si>
  <si>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</si>
  <si>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</si>
  <si>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</si>
  <si>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</si>
  <si>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</si>
  <si>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</si>
  <si>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</si>
  <si>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</si>
  <si>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</si>
  <si>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</si>
  <si>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</si>
  <si>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</si>
  <si>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</si>
  <si>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</si>
  <si>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</si>
  <si>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</si>
  <si>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</si>
  <si>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</si>
  <si>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</si>
  <si>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</si>
  <si>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</si>
  <si>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</si>
  <si>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</si>
  <si>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</si>
  <si>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</si>
  <si>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</si>
  <si>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</si>
  <si>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</si>
  <si>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</si>
  <si>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</si>
  <si>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</si>
  <si>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</si>
  <si>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</si>
  <si>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</si>
  <si>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</si>
  <si>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</si>
  <si>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</si>
  <si>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</si>
  <si>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</si>
  <si>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</si>
  <si>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</si>
  <si>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</si>
  <si>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</si>
  <si>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</si>
  <si>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</si>
  <si>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</si>
  <si>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</si>
  <si>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</si>
  <si>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</si>
  <si>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</si>
  <si>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</si>
  <si>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</si>
  <si>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</si>
  <si>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</si>
  <si>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</si>
  <si>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</si>
  <si>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</si>
  <si>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</si>
  <si>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</si>
  <si>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</si>
  <si>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</si>
  <si>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</si>
  <si>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</si>
  <si>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</si>
  <si>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</si>
  <si>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</si>
  <si>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</si>
  <si>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</si>
  <si>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</si>
  <si>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</si>
  <si>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</si>
  <si>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</si>
  <si>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</si>
  <si>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</si>
  <si>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</si>
  <si>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</si>
  <si>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</si>
  <si>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</si>
  <si>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</si>
  <si>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</si>
  <si>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</si>
  <si>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</si>
  <si>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</si>
  <si>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</si>
  <si>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</si>
  <si>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</si>
  <si>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</si>
  <si>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</si>
  <si>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</si>
  <si>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</si>
  <si>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</si>
  <si>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</si>
  <si>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</si>
  <si>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</si>
  <si>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</si>
  <si>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</si>
  <si>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</si>
  <si>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</si>
  <si>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</si>
  <si>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</si>
  <si>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</si>
  <si>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</si>
  <si>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</si>
  <si>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</si>
  <si>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</si>
  <si>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</si>
  <si>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</si>
  <si>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</si>
  <si>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</si>
  <si>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</si>
  <si>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</si>
  <si>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</si>
  <si>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</si>
  <si>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</si>
  <si>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</si>
  <si>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</si>
  <si>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</si>
  <si>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</si>
  <si>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</si>
  <si>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</si>
  <si>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</si>
  <si>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</si>
  <si>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</si>
  <si>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</si>
  <si>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</si>
  <si>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</si>
  <si>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</si>
  <si>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</si>
  <si>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</si>
  <si>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</si>
  <si>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</si>
  <si>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</si>
  <si>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</si>
  <si>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</si>
  <si>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</si>
  <si>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</si>
  <si>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</si>
  <si>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</si>
  <si>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</si>
  <si>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</si>
  <si>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</si>
  <si>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</si>
  <si>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</si>
  <si>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</si>
  <si>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</si>
  <si>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</si>
  <si>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</si>
  <si>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</si>
  <si>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</si>
  <si>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</si>
  <si>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</si>
  <si>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</si>
  <si>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</si>
  <si>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</si>
  <si>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</si>
  <si>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</si>
  <si>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</si>
  <si>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</si>
  <si>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</si>
  <si>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</si>
  <si>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</si>
  <si>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</si>
  <si>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</si>
  <si>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</si>
  <si>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</si>
  <si>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</si>
  <si>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</si>
  <si>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</si>
  <si>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</si>
  <si>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</si>
  <si>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</si>
  <si>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</si>
  <si>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</si>
  <si>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</si>
  <si>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</si>
  <si>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</si>
  <si>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</si>
  <si>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</si>
  <si>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</si>
  <si>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</si>
  <si>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</si>
  <si>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</si>
  <si>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</si>
  <si>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</si>
  <si>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</si>
  <si>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</si>
  <si>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</si>
  <si>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</si>
  <si>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</si>
  <si>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</si>
  <si>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</si>
  <si>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</si>
  <si>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</si>
  <si>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</si>
  <si>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</si>
  <si>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</si>
  <si>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</si>
  <si>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</si>
  <si>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</si>
  <si>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</si>
  <si>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</si>
  <si>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</si>
  <si>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</si>
  <si>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</si>
  <si>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</si>
  <si>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</si>
  <si>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</si>
  <si>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</si>
  <si>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</si>
  <si>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</si>
  <si>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</si>
  <si>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</si>
  <si>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</si>
  <si>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</si>
  <si>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</si>
  <si>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</si>
  <si>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</si>
  <si>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</si>
  <si>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</si>
  <si>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</si>
  <si>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</si>
  <si>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</si>
  <si>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</si>
  <si>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</si>
  <si>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</si>
  <si>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</si>
  <si>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</si>
  <si>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</si>
  <si>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</si>
  <si>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</si>
  <si>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</si>
  <si>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</si>
  <si>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</si>
  <si>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</si>
  <si>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</si>
  <si>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</si>
  <si>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</si>
  <si>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</si>
  <si>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</si>
  <si>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</si>
  <si>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</si>
  <si>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</si>
  <si>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</si>
  <si>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</si>
  <si>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</si>
  <si>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</si>
  <si>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</si>
  <si>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</si>
  <si>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</si>
  <si>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</si>
  <si>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</si>
  <si>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</si>
  <si>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</si>
  <si>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</si>
  <si>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</si>
  <si>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</si>
  <si>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</si>
  <si>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</si>
  <si>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</si>
  <si>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</si>
  <si>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</si>
  <si>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</si>
  <si>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</si>
  <si>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</si>
  <si>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</si>
  <si>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</si>
  <si>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</si>
  <si>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</si>
  <si>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</si>
  <si>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</si>
  <si>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</si>
  <si>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</si>
  <si>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</si>
  <si>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</si>
  <si>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</si>
  <si>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</si>
  <si>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</si>
  <si>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</si>
  <si>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</si>
  <si>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</si>
  <si>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</si>
  <si>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</si>
  <si>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</si>
  <si>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</si>
  <si>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</si>
  <si>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</si>
  <si>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</si>
  <si>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</si>
  <si>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</si>
  <si>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</si>
  <si>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</si>
  <si>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</si>
  <si>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</si>
  <si>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</si>
  <si>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</si>
  <si>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</si>
  <si>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</si>
  <si>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</si>
  <si>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</si>
  <si>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</si>
  <si>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</si>
  <si>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</si>
  <si>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</si>
  <si>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</si>
  <si>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</si>
  <si>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</si>
  <si>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</si>
  <si>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</si>
  <si>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</si>
  <si>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</si>
  <si>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</si>
  <si>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</si>
  <si>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</si>
  <si>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</si>
  <si>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</si>
  <si>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</si>
  <si>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</si>
  <si>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</si>
  <si>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</si>
  <si>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</si>
  <si>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</si>
  <si>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</si>
  <si>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</si>
  <si>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</si>
  <si>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</si>
  <si>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</si>
  <si>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</si>
  <si>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</si>
  <si>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</si>
  <si>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</si>
  <si>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</si>
  <si>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</si>
  <si>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</si>
  <si>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</si>
  <si>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</si>
  <si>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</si>
  <si>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</si>
  <si>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</si>
  <si>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</si>
  <si>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</si>
  <si>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</si>
  <si>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</si>
  <si>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</si>
  <si>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</si>
  <si>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</si>
  <si>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</si>
  <si>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</si>
  <si>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</si>
  <si>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</si>
  <si>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</si>
  <si>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</si>
  <si>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</si>
  <si>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</si>
  <si>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</si>
  <si>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</si>
  <si>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</si>
  <si>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</si>
  <si>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</si>
  <si>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</si>
  <si>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</si>
  <si>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</si>
  <si>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</si>
  <si>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</si>
  <si>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</si>
  <si>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</si>
  <si>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</si>
  <si>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</si>
  <si>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</si>
  <si>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</si>
  <si>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</si>
  <si>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</si>
  <si>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</si>
  <si>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</si>
  <si>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</si>
  <si>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</si>
  <si>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</si>
  <si>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</si>
  <si>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</si>
  <si>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</si>
  <si>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</si>
  <si>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</si>
  <si>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</si>
  <si>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</si>
  <si>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</si>
  <si>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</si>
  <si>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</si>
  <si>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</si>
  <si>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</si>
  <si>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</si>
  <si>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</si>
  <si>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</si>
  <si>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</si>
  <si>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</si>
  <si>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</si>
  <si>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</si>
  <si>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</si>
  <si>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</si>
  <si>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</si>
  <si>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</si>
  <si>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</si>
  <si>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</si>
  <si>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</si>
  <si>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</si>
  <si>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</si>
  <si>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</si>
  <si>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</si>
  <si>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</si>
  <si>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</si>
  <si>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</si>
  <si>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</si>
  <si>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</si>
  <si>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</si>
  <si>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</si>
  <si>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</si>
  <si>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</si>
  <si>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</si>
  <si>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</si>
  <si>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</si>
  <si>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</si>
  <si>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</si>
  <si>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</si>
  <si>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</si>
  <si>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</si>
  <si>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</si>
  <si>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</si>
  <si>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</si>
  <si>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</si>
  <si>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</si>
  <si>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</si>
  <si>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</si>
  <si>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</si>
  <si>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</si>
  <si>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</si>
  <si>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</si>
  <si>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</si>
  <si>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</si>
  <si>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</si>
  <si>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</si>
  <si>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</si>
  <si>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</si>
  <si>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</si>
  <si>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</si>
  <si>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</si>
  <si>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</si>
  <si>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</si>
  <si>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</si>
  <si>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</si>
  <si>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</si>
  <si>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</si>
  <si>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</si>
  <si>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</si>
  <si>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</si>
  <si>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</si>
  <si>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</si>
  <si>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</si>
  <si>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</si>
  <si>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</si>
  <si>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</si>
  <si>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</si>
  <si>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</si>
  <si>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</si>
  <si>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</si>
  <si>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</si>
  <si>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</si>
  <si>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</si>
  <si>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</si>
  <si>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</si>
  <si>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</si>
  <si>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</si>
  <si>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</si>
  <si>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</si>
  <si>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</si>
  <si>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</si>
  <si>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</si>
  <si>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</si>
  <si>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</si>
  <si>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</si>
  <si>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</si>
  <si>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</si>
  <si>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</si>
  <si>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</si>
  <si>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</si>
  <si>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</si>
  <si>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</si>
  <si>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</si>
  <si>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</si>
  <si>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</si>
  <si>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</si>
  <si>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</si>
  <si>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</si>
  <si>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</si>
  <si>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</si>
  <si>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</si>
  <si>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</si>
  <si>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</si>
  <si>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</si>
  <si>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</si>
  <si>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</si>
  <si>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</si>
  <si>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</si>
  <si>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</si>
  <si>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</si>
  <si>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</si>
  <si>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</si>
  <si>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</si>
  <si>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</si>
  <si>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</si>
  <si>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</si>
  <si>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</si>
  <si>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</si>
  <si>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</si>
  <si>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</si>
  <si>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</si>
  <si>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</si>
  <si>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</si>
  <si>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</si>
  <si>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</si>
  <si>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</si>
  <si>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</si>
  <si>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</si>
  <si>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</si>
  <si>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</si>
  <si>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</si>
  <si>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</si>
  <si>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</si>
  <si>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</si>
  <si>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</si>
  <si>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</si>
  <si>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</si>
  <si>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</si>
  <si>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</si>
  <si>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</si>
  <si>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</si>
  <si>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</si>
  <si>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</si>
  <si>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</si>
  <si>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</si>
  <si>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</si>
  <si>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</si>
  <si>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</si>
  <si>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</si>
  <si>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</si>
  <si>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</si>
  <si>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</si>
  <si>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</si>
  <si>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</si>
  <si>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</si>
  <si>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</si>
  <si>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</si>
  <si>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</si>
  <si>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</si>
  <si>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</si>
  <si>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</si>
  <si>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</si>
  <si>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</si>
  <si>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</si>
  <si>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</si>
  <si>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</si>
  <si>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</si>
  <si>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</si>
  <si>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</si>
  <si>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</si>
  <si>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</si>
  <si>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</si>
  <si>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</si>
  <si>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</si>
  <si>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</si>
  <si>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</si>
  <si>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</si>
  <si>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</si>
  <si>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</si>
  <si>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</si>
  <si>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</si>
  <si>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</si>
  <si>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</si>
  <si>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</si>
  <si>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</si>
  <si>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</si>
  <si>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</si>
  <si>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</si>
  <si>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</si>
  <si>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</si>
  <si>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</si>
  <si>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</si>
  <si>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</si>
  <si>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</si>
  <si>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</si>
  <si>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</si>
  <si>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</si>
  <si>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</si>
  <si>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</si>
  <si>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</si>
  <si>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</si>
  <si>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</si>
  <si>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</si>
  <si>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</si>
  <si>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</si>
  <si>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</si>
  <si>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</si>
  <si>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</si>
  <si>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</si>
  <si>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</si>
  <si>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</si>
  <si>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</si>
  <si>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</si>
  <si>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</si>
  <si>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</si>
  <si>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</si>
  <si>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</si>
  <si>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</si>
  <si>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</si>
  <si>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</si>
  <si>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</si>
  <si>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</si>
  <si>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</si>
  <si>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</si>
  <si>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</si>
  <si>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</si>
  <si>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</si>
  <si>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</si>
  <si>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</si>
  <si>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</si>
  <si>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</si>
  <si>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</si>
  <si>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</si>
  <si>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</si>
  <si>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</si>
  <si>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</si>
  <si>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</si>
  <si>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</si>
  <si>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</si>
  <si>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</si>
  <si>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</si>
  <si>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</si>
  <si>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</si>
  <si>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</si>
  <si>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</si>
  <si>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</si>
  <si>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</si>
  <si>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</si>
  <si>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</si>
  <si>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</si>
  <si>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</si>
  <si>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</si>
  <si>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</si>
  <si>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</si>
  <si>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</si>
  <si>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</si>
  <si>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</si>
  <si>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</si>
  <si>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</si>
  <si>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</si>
  <si>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</si>
  <si>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</si>
  <si>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</si>
  <si>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</si>
  <si>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</si>
  <si>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</si>
  <si>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</si>
  <si>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</si>
  <si>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</si>
  <si>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</si>
  <si>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</si>
  <si>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</si>
  <si>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</si>
  <si>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</si>
  <si>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</si>
  <si>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</si>
  <si>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</si>
  <si>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</si>
  <si>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</si>
  <si>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</si>
  <si>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</si>
  <si>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</si>
  <si>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</si>
  <si>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</si>
  <si>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</si>
  <si>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</si>
  <si>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</si>
  <si>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</si>
  <si>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</si>
  <si>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</si>
  <si>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</si>
  <si>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</si>
  <si>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</si>
  <si>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</si>
  <si>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</si>
  <si>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</si>
  <si>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</si>
  <si>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</si>
  <si>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</si>
  <si>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</si>
  <si>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</si>
  <si>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</si>
  <si>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</si>
  <si>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</si>
  <si>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</si>
  <si>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</si>
  <si>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</si>
  <si>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</si>
  <si>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</si>
  <si>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</si>
  <si>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</si>
  <si>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</si>
  <si>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</si>
  <si>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</si>
  <si>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</si>
  <si>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</si>
  <si>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</si>
  <si>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</si>
  <si>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</si>
  <si>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</si>
  <si>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</si>
  <si>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</si>
  <si>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</si>
  <si>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</si>
  <si>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</si>
  <si>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</si>
  <si>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</si>
  <si>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</si>
  <si>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</si>
  <si>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</si>
  <si>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</si>
  <si>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</si>
  <si>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</si>
  <si>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</si>
  <si>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</si>
  <si>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</si>
  <si>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</si>
  <si>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</si>
  <si>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</si>
  <si>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</si>
  <si>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</si>
  <si>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</si>
  <si>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</si>
  <si>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</si>
  <si>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</si>
  <si>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</si>
  <si>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</si>
  <si>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</si>
  <si>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</si>
  <si>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</si>
  <si>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</si>
  <si>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</si>
  <si>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</si>
  <si>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</si>
  <si>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</si>
  <si>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</si>
  <si>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</si>
  <si>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</si>
  <si>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</si>
  <si>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</si>
  <si>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</si>
  <si>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</si>
  <si>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</si>
  <si>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</si>
  <si>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</si>
  <si>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</si>
  <si>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</si>
  <si>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</si>
  <si>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</si>
  <si>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</si>
  <si>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</si>
  <si>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</si>
  <si>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</si>
  <si>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</si>
  <si>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</si>
  <si>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</si>
  <si>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</si>
  <si>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</si>
  <si>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</si>
  <si>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</si>
  <si>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</si>
  <si>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</si>
  <si>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</si>
  <si>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</si>
  <si>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</si>
  <si>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</si>
  <si>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</si>
  <si>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</si>
  <si>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</si>
  <si>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</si>
  <si>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</si>
  <si>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</si>
  <si>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</si>
  <si>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</si>
  <si>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</si>
  <si>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</si>
  <si>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</si>
  <si>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</si>
  <si>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</si>
  <si>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</si>
  <si>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</si>
  <si>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</si>
  <si>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</si>
  <si>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</si>
  <si>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</si>
  <si>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</si>
  <si>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</si>
  <si>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</si>
  <si>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</si>
  <si>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</si>
  <si>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</si>
  <si>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</si>
  <si>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</si>
  <si>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</si>
  <si>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</si>
  <si>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</si>
  <si>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</si>
  <si>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</si>
  <si>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</si>
  <si>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</si>
  <si>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</si>
  <si>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</si>
  <si>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</si>
  <si>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</si>
  <si>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</si>
  <si>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</si>
  <si>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</si>
  <si>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</si>
  <si>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</si>
  <si>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</si>
  <si>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</si>
  <si>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</si>
  <si>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</si>
  <si>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</si>
  <si>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</si>
  <si>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</si>
  <si>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</si>
  <si>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</si>
  <si>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</si>
  <si>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</si>
  <si>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</si>
  <si>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</si>
  <si>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</si>
  <si>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</si>
  <si>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</si>
  <si>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</si>
  <si>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</si>
  <si>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</si>
  <si>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</si>
  <si>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</si>
  <si>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</si>
  <si>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</si>
  <si>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</si>
  <si>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</si>
  <si>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</si>
  <si>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</si>
  <si>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</si>
  <si>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</si>
  <si>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</si>
  <si>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</si>
  <si>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</si>
  <si>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</si>
  <si>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</si>
  <si>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</si>
  <si>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</si>
  <si>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</si>
  <si>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</si>
  <si>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</si>
  <si>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</si>
  <si>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</si>
  <si>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</si>
  <si>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</si>
  <si>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</si>
  <si>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</si>
  <si>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</si>
  <si>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</si>
  <si>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</si>
  <si>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</si>
  <si>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</si>
  <si>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</si>
  <si>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</si>
  <si>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</si>
  <si>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</si>
  <si>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</si>
  <si>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</si>
  <si>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</si>
  <si>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</si>
  <si>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</si>
  <si>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</si>
  <si>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</si>
  <si>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</si>
  <si>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</si>
  <si>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</si>
  <si>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</si>
  <si>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</si>
  <si>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</si>
  <si>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</si>
  <si>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</si>
  <si>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</si>
  <si>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</si>
  <si>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</si>
  <si>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</si>
  <si>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</si>
  <si>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</si>
  <si>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</si>
  <si>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</si>
  <si>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</si>
  <si>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</si>
  <si>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</si>
  <si>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</si>
  <si>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</si>
  <si>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</si>
  <si>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</si>
  <si>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</si>
  <si>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</si>
  <si>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</si>
  <si>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</si>
  <si>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</si>
  <si>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</si>
  <si>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</si>
  <si>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</si>
  <si>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</si>
  <si>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</si>
  <si>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</si>
  <si>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</si>
  <si>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</si>
  <si>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</si>
  <si>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</si>
  <si>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</si>
  <si>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</si>
  <si>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</si>
  <si>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</si>
  <si>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</si>
  <si>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</si>
  <si>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</si>
  <si>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</si>
  <si>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</si>
  <si>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</si>
  <si>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</si>
  <si>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</si>
  <si>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</si>
  <si>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</si>
  <si>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</si>
  <si>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</si>
  <si>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</si>
  <si>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</si>
  <si>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</si>
  <si>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</si>
  <si>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</si>
  <si>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</si>
  <si>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</si>
  <si>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</si>
  <si>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</si>
  <si>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</si>
  <si>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</si>
  <si>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</si>
  <si>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</si>
  <si>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</si>
  <si>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</si>
  <si>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</si>
  <si>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</si>
  <si>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</si>
  <si>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</si>
  <si>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</si>
  <si>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</si>
  <si>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</si>
  <si>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</si>
  <si>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</si>
  <si>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</si>
  <si>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</si>
  <si>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</si>
  <si>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</si>
  <si>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</si>
  <si>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</si>
  <si>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</si>
  <si>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</si>
  <si>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</si>
  <si>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</si>
  <si>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</si>
  <si>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</si>
  <si>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</si>
  <si>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</si>
  <si>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</si>
  <si>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</si>
  <si>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</si>
  <si>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</si>
  <si>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</si>
  <si>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</si>
  <si>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</si>
  <si>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</si>
  <si>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</si>
  <si>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</si>
  <si>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</si>
  <si>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</si>
  <si>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</si>
  <si>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</si>
  <si>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</si>
  <si>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</si>
  <si>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</si>
  <si>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</si>
  <si>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</si>
  <si>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</si>
  <si>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</si>
  <si>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</si>
  <si>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</si>
  <si>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</si>
  <si>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</si>
  <si>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</si>
  <si>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</si>
  <si>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</si>
  <si>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</si>
  <si>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</si>
  <si>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</si>
  <si>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</si>
  <si>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</si>
  <si>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</si>
  <si>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</si>
  <si>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</si>
  <si>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</si>
  <si>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</si>
  <si>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</si>
  <si>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</si>
  <si>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</si>
  <si>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</si>
  <si>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</si>
  <si>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</si>
  <si>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</si>
  <si>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</si>
  <si>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</si>
  <si>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</si>
  <si>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</si>
  <si>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</si>
  <si>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</si>
  <si>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</si>
  <si>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</si>
  <si>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</si>
  <si>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</si>
  <si>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</si>
  <si>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</si>
  <si>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</si>
  <si>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</si>
  <si>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</si>
  <si>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</si>
  <si>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</si>
  <si>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</si>
  <si>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</si>
  <si>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</si>
  <si>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</si>
  <si>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</si>
  <si>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</si>
  <si>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</si>
  <si>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</si>
  <si>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</si>
  <si>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</si>
  <si>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</si>
  <si>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</si>
  <si>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</si>
  <si>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</si>
  <si>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</si>
  <si>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</si>
  <si>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</si>
  <si>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</si>
  <si>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</si>
  <si>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</si>
  <si>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</si>
  <si>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</si>
  <si>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</si>
  <si>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</si>
  <si>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</si>
  <si>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</si>
  <si>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</si>
  <si>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</si>
  <si>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</si>
  <si>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</si>
  <si>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</si>
  <si>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</si>
  <si>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</si>
  <si>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</si>
  <si>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</si>
  <si>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</si>
  <si>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</si>
  <si>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</si>
  <si>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</si>
  <si>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</si>
  <si>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</si>
  <si>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</si>
  <si>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</si>
  <si>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</si>
  <si>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</si>
  <si>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</si>
  <si>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</si>
  <si>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</si>
  <si>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</si>
  <si>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</si>
  <si>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</si>
  <si>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</si>
  <si>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</si>
  <si>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</si>
  <si>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</si>
  <si>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</si>
  <si>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</si>
  <si>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</si>
  <si>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</si>
  <si>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</si>
  <si>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</si>
  <si>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</si>
  <si>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</si>
  <si>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</si>
  <si>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</si>
  <si>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</si>
  <si>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</si>
  <si>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</si>
  <si>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</si>
  <si>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</si>
  <si>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</si>
  <si>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</si>
  <si>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</si>
  <si>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</si>
  <si>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</si>
  <si>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</si>
  <si>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</si>
  <si>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</si>
  <si>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</si>
  <si>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</si>
  <si>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</si>
  <si>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</si>
  <si>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</si>
  <si>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</si>
  <si>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</si>
  <si>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</si>
  <si>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</si>
  <si>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</si>
  <si>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</si>
  <si>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</si>
  <si>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</si>
  <si>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</si>
  <si>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</si>
  <si>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</si>
  <si>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</si>
  <si>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</si>
  <si>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</si>
  <si>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</si>
  <si>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</si>
  <si>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</si>
  <si>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</si>
  <si>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</si>
  <si>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</si>
  <si>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</si>
  <si>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</si>
  <si>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</si>
  <si>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</si>
  <si>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</si>
  <si>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</si>
  <si>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</si>
  <si>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</si>
  <si>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</si>
  <si>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</si>
  <si>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</si>
  <si>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</si>
  <si>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</si>
  <si>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</si>
  <si>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</si>
  <si>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</si>
  <si>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</si>
  <si>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</si>
  <si>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</si>
  <si>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</si>
  <si>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</si>
  <si>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</si>
  <si>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</si>
  <si>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</si>
  <si>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</si>
  <si>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</si>
  <si>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</si>
  <si>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</si>
  <si>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</si>
  <si>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</si>
  <si>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</si>
  <si>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</si>
  <si>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</si>
  <si>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</si>
  <si>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</si>
  <si>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</si>
  <si>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</si>
  <si>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</si>
  <si>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</si>
  <si>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</si>
  <si>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</si>
  <si>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</si>
  <si>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</si>
  <si>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</si>
  <si>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</si>
  <si>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</si>
  <si>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</si>
  <si>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</si>
  <si>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</si>
  <si>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</si>
  <si>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</si>
  <si>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</si>
  <si>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</si>
  <si>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</si>
  <si>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</si>
  <si>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</si>
  <si>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</si>
  <si>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</si>
  <si>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</si>
  <si>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</si>
  <si>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</si>
  <si>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</si>
  <si>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</si>
  <si>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</si>
  <si>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</si>
  <si>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</si>
  <si>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</si>
  <si>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</si>
  <si>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</si>
  <si>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</si>
  <si>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</si>
  <si>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</si>
  <si>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</si>
  <si>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</si>
  <si>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</si>
  <si>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</si>
  <si>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</si>
  <si>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</si>
  <si>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</si>
  <si>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</si>
  <si>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</si>
  <si>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</si>
  <si>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</si>
  <si>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</si>
  <si>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</si>
  <si>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</si>
  <si>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</si>
  <si>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</si>
  <si>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</si>
  <si>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</si>
  <si>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</si>
  <si>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</si>
  <si>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</si>
  <si>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</si>
  <si>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</si>
  <si>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</si>
  <si>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</si>
  <si>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</si>
  <si>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</si>
  <si>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</si>
  <si>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</si>
  <si>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</si>
  <si>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</si>
  <si>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</si>
  <si>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</si>
  <si>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</si>
  <si>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</si>
  <si>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</si>
  <si>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</si>
  <si>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</si>
  <si>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</si>
  <si>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</si>
  <si>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</si>
  <si>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</si>
  <si>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</si>
  <si>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</si>
  <si>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</si>
  <si>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</si>
  <si>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</si>
  <si>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</si>
  <si>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</si>
  <si>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</si>
  <si>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</si>
  <si>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</si>
  <si>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</si>
  <si>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</si>
  <si>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</si>
  <si>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</si>
  <si>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</si>
  <si>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</si>
  <si>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</si>
  <si>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</si>
  <si>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</si>
  <si>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</si>
  <si>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</si>
  <si>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</si>
  <si>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</si>
  <si>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</si>
  <si>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</si>
  <si>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</si>
  <si>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</si>
  <si>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</si>
  <si>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</si>
  <si>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</si>
  <si>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</si>
  <si>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</si>
  <si>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</si>
  <si>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</si>
  <si>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</si>
  <si>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</si>
  <si>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</si>
  <si>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</si>
  <si>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</si>
  <si>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</si>
  <si>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</si>
  <si>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</si>
  <si>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</si>
  <si>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</si>
  <si>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</si>
  <si>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</si>
  <si>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</si>
  <si>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</si>
  <si>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</si>
  <si>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</si>
  <si>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</si>
  <si>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</si>
  <si>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</si>
  <si>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</si>
  <si>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</si>
  <si>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</si>
  <si>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</si>
  <si>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</si>
  <si>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</si>
  <si>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</si>
  <si>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</si>
  <si>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</si>
  <si>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</si>
  <si>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</si>
  <si>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</si>
  <si>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</si>
  <si>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</si>
  <si>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</si>
  <si>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</si>
  <si>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</si>
  <si>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</si>
  <si>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</si>
  <si>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</si>
  <si>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</si>
  <si>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</si>
  <si>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</si>
  <si>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</si>
  <si>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</si>
  <si>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</si>
  <si>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</si>
  <si>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</si>
  <si>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</si>
  <si>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</si>
  <si>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</si>
  <si>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</si>
  <si>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</si>
  <si>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</si>
  <si>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</si>
  <si>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</si>
  <si>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</si>
  <si>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</si>
  <si>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</si>
  <si>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</si>
  <si>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</si>
  <si>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</si>
  <si>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</si>
  <si>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</si>
  <si>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</si>
  <si>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</si>
  <si>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</si>
  <si>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</si>
  <si>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</si>
  <si>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</si>
  <si>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</si>
  <si>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</si>
  <si>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</si>
  <si>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</si>
  <si>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</si>
  <si>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</si>
  <si>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</si>
  <si>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</si>
  <si>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</si>
  <si>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</si>
  <si>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</si>
  <si>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</si>
  <si>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</si>
  <si>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</si>
  <si>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</si>
  <si>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</si>
  <si>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</si>
  <si>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</si>
  <si>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</si>
  <si>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</si>
  <si>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</si>
  <si>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</si>
  <si>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</si>
  <si>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</si>
  <si>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</si>
  <si>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</si>
  <si>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</si>
  <si>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</si>
  <si>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</si>
  <si>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</si>
  <si>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</si>
  <si>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</si>
  <si>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</si>
  <si>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</si>
  <si>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</si>
  <si>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</si>
  <si>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</si>
  <si>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</si>
  <si>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</si>
  <si>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</si>
  <si>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</si>
  <si>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</si>
  <si>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</si>
  <si>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</si>
  <si>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</si>
  <si>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</si>
  <si>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</si>
  <si>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</si>
  <si>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</si>
  <si>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</si>
  <si>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</si>
  <si>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</si>
  <si>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</si>
  <si>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</si>
  <si>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</si>
  <si>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</si>
  <si>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</si>
  <si>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</si>
  <si>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</si>
  <si>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</si>
  <si>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</si>
  <si>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</si>
  <si>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</si>
  <si>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</si>
  <si>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</si>
  <si>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</si>
  <si>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</si>
  <si>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</si>
  <si>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</si>
  <si>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</si>
  <si>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</si>
  <si>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</si>
  <si>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</si>
  <si>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</si>
  <si>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</si>
  <si>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</si>
  <si>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</si>
  <si>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</si>
  <si>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</si>
  <si>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</si>
  <si>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</si>
  <si>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</si>
  <si>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</si>
  <si>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</si>
  <si>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</si>
  <si>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</si>
  <si>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</si>
  <si>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</si>
  <si>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</si>
  <si>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</si>
  <si>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</si>
  <si>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</si>
  <si>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</si>
  <si>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</si>
  <si>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</si>
  <si>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</si>
  <si>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</si>
  <si>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</si>
  <si>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</si>
  <si>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</si>
  <si>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</si>
  <si>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</si>
  <si>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</si>
  <si>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</si>
  <si>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</si>
  <si>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</si>
  <si>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</si>
  <si>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</si>
  <si>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</si>
  <si>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</si>
  <si>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</si>
  <si>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</si>
  <si>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</si>
  <si>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</si>
  <si>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</si>
  <si>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</si>
  <si>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</si>
  <si>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</si>
  <si>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</si>
  <si>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</si>
  <si>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</si>
  <si>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</si>
  <si>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</si>
  <si>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</si>
  <si>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</si>
  <si>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</si>
  <si>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</si>
  <si>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</si>
  <si>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</si>
  <si>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</si>
  <si>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</si>
  <si>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</si>
  <si>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</si>
  <si>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</si>
  <si>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</si>
  <si>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</si>
  <si>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</si>
  <si>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</si>
  <si>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</si>
  <si>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</si>
  <si>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</si>
  <si>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</si>
  <si>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</si>
  <si>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</si>
  <si>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</si>
  <si>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</si>
  <si>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</si>
  <si>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</si>
  <si>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</si>
  <si>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</si>
  <si>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</si>
  <si>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</si>
  <si>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</si>
  <si>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</si>
  <si>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</si>
  <si>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</si>
  <si>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</si>
  <si>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</si>
  <si>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</si>
  <si>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</si>
  <si>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</si>
  <si>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</si>
  <si>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</si>
  <si>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</si>
  <si>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</si>
  <si>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</si>
  <si>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</si>
  <si>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</si>
  <si>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</si>
  <si>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</si>
  <si>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</si>
  <si>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</si>
  <si>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</si>
  <si>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</si>
  <si>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</si>
  <si>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</si>
  <si>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</si>
  <si>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</si>
  <si>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</si>
  <si>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</si>
  <si>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</si>
  <si>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</si>
  <si>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</si>
  <si>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</si>
  <si>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</si>
  <si>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</si>
  <si>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</si>
  <si>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</si>
  <si>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</si>
  <si>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</si>
  <si>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</si>
  <si>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</si>
  <si>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</si>
  <si>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</si>
  <si>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</si>
  <si>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</si>
  <si>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</si>
  <si>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</si>
  <si>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</si>
  <si>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</si>
  <si>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</si>
  <si>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</si>
  <si>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</si>
  <si>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</si>
  <si>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</si>
  <si>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</si>
  <si>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</si>
  <si>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</si>
  <si>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</si>
  <si>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</si>
  <si>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</si>
  <si>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</si>
  <si>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</si>
  <si>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</si>
  <si>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</si>
  <si>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</si>
  <si>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</si>
  <si>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</si>
  <si>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</si>
  <si>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</si>
  <si>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</si>
  <si>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</si>
  <si>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</si>
  <si>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</si>
  <si>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</si>
  <si>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</si>
  <si>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</si>
  <si>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</si>
  <si>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</si>
  <si>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</si>
  <si>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</si>
  <si>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</si>
  <si>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</si>
  <si>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</si>
  <si>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</si>
  <si>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</si>
  <si>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</si>
  <si>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</si>
  <si>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</si>
  <si>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</si>
  <si>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</si>
  <si>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</si>
  <si>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</si>
  <si>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</si>
  <si>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</si>
  <si>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</si>
  <si>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</si>
  <si>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</si>
  <si>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</si>
  <si>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</si>
  <si>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</si>
  <si>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</si>
  <si>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</si>
  <si>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</si>
  <si>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</si>
  <si>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</si>
  <si>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</si>
  <si>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</si>
  <si>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</si>
  <si>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</si>
  <si>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</si>
  <si>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</si>
  <si>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</si>
  <si>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</si>
  <si>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</si>
  <si>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</si>
  <si>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</si>
  <si>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</si>
  <si>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</si>
  <si>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</si>
  <si>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</si>
  <si>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</si>
  <si>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</si>
  <si>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</si>
  <si>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</si>
  <si>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</si>
  <si>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</si>
  <si>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</si>
  <si>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</si>
  <si>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</si>
  <si>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</si>
  <si>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</si>
  <si>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</si>
  <si>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</si>
  <si>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</si>
  <si>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</si>
  <si>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</si>
  <si>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</si>
  <si>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</si>
  <si>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</si>
  <si>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</si>
  <si>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</si>
  <si>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</si>
  <si>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</si>
  <si>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</si>
  <si>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</si>
  <si>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</si>
  <si>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</si>
  <si>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</si>
  <si>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</si>
  <si>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</si>
  <si>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</si>
  <si>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</si>
  <si>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</si>
  <si>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</si>
  <si>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</si>
  <si>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</si>
  <si>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</si>
  <si>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</si>
  <si>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</si>
  <si>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</si>
  <si>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</si>
  <si>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</si>
  <si>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</si>
  <si>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</si>
  <si>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</si>
  <si>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</si>
  <si>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</si>
  <si>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</si>
  <si>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</si>
  <si>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</si>
  <si>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</si>
  <si>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</si>
  <si>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</si>
  <si>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</si>
  <si>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</si>
  <si>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</si>
  <si>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</si>
  <si>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</si>
  <si>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</si>
  <si>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</si>
  <si>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</si>
  <si>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</si>
  <si>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</si>
  <si>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</si>
  <si>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</si>
  <si>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</si>
  <si>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</si>
  <si>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</si>
  <si>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</si>
  <si>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</si>
  <si>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</si>
  <si>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</si>
  <si>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</si>
  <si>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</si>
  <si>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</si>
  <si>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</si>
  <si>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</si>
  <si>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</si>
  <si>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</si>
  <si>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</si>
  <si>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</si>
  <si>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</si>
  <si>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</si>
  <si>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</si>
  <si>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</si>
  <si>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</si>
  <si>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</si>
  <si>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</si>
  <si>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</si>
  <si>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</si>
  <si>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</si>
  <si>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</si>
  <si>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</si>
  <si>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</si>
  <si>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</si>
  <si>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</si>
  <si>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</si>
  <si>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</si>
  <si>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</si>
  <si>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</si>
  <si>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</si>
  <si>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</si>
  <si>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</si>
  <si>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</si>
  <si>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</si>
  <si>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</si>
  <si>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</si>
  <si>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</si>
  <si>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</si>
  <si>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</si>
  <si>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</si>
  <si>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</si>
  <si>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</si>
  <si>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</si>
  <si>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</si>
  <si>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</si>
  <si>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</si>
  <si>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</si>
  <si>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</si>
  <si>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</si>
  <si>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</si>
  <si>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</si>
  <si>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</si>
  <si>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</si>
  <si>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</si>
  <si>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</si>
  <si>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</si>
  <si>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</si>
  <si>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</si>
  <si>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</si>
  <si>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</si>
  <si>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</si>
  <si>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</si>
  <si>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</si>
  <si>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</si>
  <si>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</si>
  <si>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</si>
  <si>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</si>
  <si>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</si>
  <si>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</si>
  <si>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</si>
  <si>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</si>
  <si>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</si>
  <si>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</si>
  <si>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</si>
  <si>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</si>
  <si>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</si>
  <si>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</si>
  <si>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</si>
  <si>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</si>
  <si>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</si>
  <si>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</si>
  <si>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</si>
  <si>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</si>
  <si>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</si>
  <si>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</si>
  <si>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</si>
  <si>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</si>
  <si>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</si>
  <si>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</si>
  <si>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</si>
  <si>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</si>
  <si>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</si>
  <si>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</si>
  <si>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</si>
  <si>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</si>
  <si>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</si>
  <si>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</si>
  <si>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</si>
  <si>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</si>
  <si>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</si>
  <si>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</si>
  <si>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</si>
  <si>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</si>
  <si>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</si>
  <si>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</si>
  <si>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</si>
  <si>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</si>
  <si>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</si>
  <si>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</si>
  <si>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</si>
  <si>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</si>
  <si>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</si>
  <si>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</si>
  <si>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</si>
  <si>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</si>
  <si>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</si>
  <si>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</si>
  <si>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</si>
  <si>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</si>
  <si>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</si>
  <si>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</si>
  <si>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</si>
  <si>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</si>
  <si>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</si>
  <si>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</si>
  <si>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</si>
  <si>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</si>
  <si>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</si>
  <si>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</si>
  <si>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</si>
  <si>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</si>
  <si>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</si>
  <si>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</si>
  <si>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</si>
  <si>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</si>
  <si>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</si>
  <si>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</si>
  <si>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</si>
  <si>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</si>
  <si>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</si>
  <si>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</si>
  <si>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</si>
  <si>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</si>
  <si>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</si>
  <si>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</si>
  <si>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</si>
  <si>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</si>
  <si>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</si>
  <si>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</si>
  <si>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</si>
  <si>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</si>
  <si>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</si>
  <si>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</si>
  <si>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</si>
  <si>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</si>
  <si>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</si>
  <si>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</si>
  <si>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</si>
  <si>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</si>
  <si>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</si>
  <si>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</si>
  <si>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</si>
  <si>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</si>
  <si>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</si>
  <si>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</si>
  <si>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</si>
  <si>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</si>
  <si>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</si>
  <si>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</si>
  <si>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</si>
  <si>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</si>
  <si>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</si>
  <si>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</si>
  <si>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</si>
  <si>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</si>
  <si>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</si>
  <si>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</si>
  <si>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</si>
  <si>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</si>
  <si>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</si>
  <si>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</si>
  <si>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</si>
  <si>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</si>
  <si>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</si>
  <si>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</si>
  <si>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</si>
  <si>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</si>
  <si>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</si>
  <si>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</si>
  <si>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</si>
  <si>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</si>
  <si>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</si>
  <si>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</si>
  <si>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</si>
  <si>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</si>
  <si>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</si>
  <si>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</si>
  <si>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</si>
  <si>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</si>
  <si>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</si>
  <si>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</si>
  <si>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</si>
  <si>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</si>
  <si>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</si>
  <si>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</si>
  <si>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</si>
  <si>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</si>
  <si>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</si>
  <si>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</si>
  <si>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</si>
  <si>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</si>
  <si>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</si>
  <si>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</si>
  <si>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</si>
  <si>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</si>
  <si>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</si>
  <si>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</si>
  <si>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</si>
  <si>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</si>
  <si>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</si>
  <si>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</si>
  <si>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</si>
  <si>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</si>
  <si>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</si>
  <si>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</si>
  <si>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</si>
  <si>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</si>
  <si>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</si>
  <si>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</si>
  <si>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</si>
  <si>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</si>
  <si>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</si>
  <si>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</si>
  <si>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</si>
  <si>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</si>
  <si>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</si>
  <si>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</si>
  <si>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</si>
  <si>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</si>
  <si>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</si>
  <si>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</si>
  <si>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</si>
  <si>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</si>
  <si>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</si>
  <si>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</si>
  <si>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</si>
  <si>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</si>
  <si>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</si>
  <si>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</si>
  <si>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</si>
  <si>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</si>
  <si>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</si>
  <si>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</si>
  <si>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</si>
  <si>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</si>
  <si>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</si>
  <si>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</si>
  <si>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</si>
  <si>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</si>
  <si>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</si>
  <si>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</si>
  <si>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</si>
  <si>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</si>
  <si>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</si>
  <si>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</si>
  <si>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</si>
  <si>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</si>
  <si>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</si>
  <si>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</si>
  <si>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</si>
  <si>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</si>
  <si>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</si>
  <si>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</si>
  <si>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</si>
  <si>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</si>
  <si>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</si>
  <si>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</si>
  <si>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</si>
  <si>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</si>
  <si>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</si>
  <si>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</si>
  <si>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</si>
  <si>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</si>
  <si>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</si>
  <si>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</si>
  <si>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</si>
  <si>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</si>
  <si>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</si>
  <si>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</si>
  <si>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</si>
  <si>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</si>
  <si>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</si>
  <si>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</si>
  <si>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</si>
  <si>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</si>
  <si>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</si>
  <si>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</si>
  <si>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</si>
  <si>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</si>
  <si>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</si>
  <si>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</si>
  <si>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</si>
  <si>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</si>
  <si>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</si>
  <si>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</si>
  <si>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</si>
  <si>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</si>
  <si>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</si>
  <si>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</si>
  <si>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</si>
  <si>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</si>
  <si>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</si>
  <si>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</si>
  <si>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</si>
  <si>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</si>
  <si>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</si>
  <si>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</si>
  <si>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</si>
  <si>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</si>
  <si>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</si>
  <si>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</si>
  <si>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</si>
  <si>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</si>
  <si>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</si>
  <si>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</si>
  <si>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</si>
  <si>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</si>
  <si>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</si>
  <si>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</si>
  <si>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</si>
  <si>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</si>
  <si>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</si>
  <si>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</si>
  <si>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</si>
  <si>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</si>
  <si>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</si>
  <si>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</si>
  <si>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</si>
  <si>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</si>
  <si>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</si>
  <si>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</si>
  <si>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</si>
  <si>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</si>
  <si>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</si>
  <si>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</si>
  <si>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</si>
  <si>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</si>
  <si>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</si>
  <si>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</si>
  <si>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</si>
  <si>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</si>
  <si>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</si>
  <si>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</si>
  <si>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</si>
  <si>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</si>
  <si>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</si>
  <si>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</si>
  <si>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</si>
  <si>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</si>
  <si>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</si>
  <si>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</si>
  <si>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</si>
  <si>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</si>
  <si>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</si>
  <si>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</si>
  <si>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</si>
  <si>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</si>
  <si>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</si>
  <si>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</si>
  <si>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</si>
  <si>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</si>
  <si>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</si>
  <si>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</si>
  <si>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</si>
  <si>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</si>
  <si>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</si>
  <si>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</si>
  <si>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</si>
  <si>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</si>
  <si>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</si>
  <si>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</si>
  <si>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</si>
  <si>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</si>
  <si>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</si>
  <si>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</si>
  <si>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</si>
  <si>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</si>
  <si>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</si>
  <si>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</si>
  <si>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</si>
  <si>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</si>
  <si>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</si>
  <si>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</si>
  <si>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</si>
  <si>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</si>
  <si>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</si>
  <si>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</si>
  <si>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</si>
  <si>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</si>
  <si>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</si>
  <si>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</si>
  <si>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</si>
  <si>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</si>
  <si>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</si>
  <si>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</si>
  <si>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</si>
  <si>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</si>
  <si>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</si>
  <si>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</si>
  <si>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</si>
  <si>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</si>
  <si>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</si>
  <si>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</si>
  <si>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</si>
  <si>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</si>
  <si>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</si>
  <si>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</si>
  <si>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</si>
  <si>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</si>
  <si>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</si>
  <si>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</si>
  <si>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</si>
  <si>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</si>
  <si>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</si>
  <si>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</si>
  <si>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</si>
  <si>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</si>
  <si>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</si>
  <si>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</si>
  <si>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</si>
  <si>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</si>
  <si>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</si>
  <si>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</si>
  <si>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</si>
  <si>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</si>
  <si>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</si>
  <si>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</si>
  <si>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</si>
  <si>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</si>
  <si>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</si>
  <si>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</si>
  <si>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</si>
  <si>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</si>
  <si>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</si>
  <si>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</si>
  <si>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</si>
  <si>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</si>
  <si>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</si>
  <si>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</si>
  <si>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</si>
  <si>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</si>
  <si>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</si>
  <si>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</si>
  <si>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</si>
  <si>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</si>
  <si>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</si>
  <si>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</si>
  <si>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</si>
  <si>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</si>
  <si>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</si>
  <si>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</si>
  <si>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</si>
  <si>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</si>
  <si>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</si>
  <si>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</si>
  <si>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</si>
  <si>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</si>
  <si>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</si>
  <si>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</si>
  <si>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</si>
  <si>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</si>
  <si>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</si>
  <si>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</si>
  <si>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</si>
  <si>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</si>
  <si>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</si>
  <si>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</si>
  <si>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</si>
  <si>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</si>
  <si>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</si>
  <si>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</si>
  <si>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</si>
  <si>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</si>
  <si>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</si>
  <si>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</si>
  <si>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</si>
  <si>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</si>
  <si>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</si>
  <si>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</si>
  <si>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</si>
  <si>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</si>
  <si>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</si>
  <si>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</si>
  <si>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</si>
  <si>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</si>
  <si>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</si>
  <si>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</si>
  <si>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</si>
  <si>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</si>
  <si>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</si>
  <si>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</si>
  <si>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</si>
  <si>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</si>
  <si>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</si>
  <si>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</si>
  <si>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</si>
  <si>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</si>
  <si>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</si>
  <si>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</si>
  <si>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</si>
  <si>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</si>
  <si>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</si>
  <si>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</si>
  <si>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</si>
  <si>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</si>
  <si>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</si>
  <si>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</si>
  <si>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</si>
  <si>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</si>
  <si>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</si>
  <si>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</si>
  <si>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</si>
  <si>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</si>
  <si>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</si>
  <si>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</si>
  <si>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</si>
  <si>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</si>
  <si>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</si>
  <si>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</si>
  <si>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</si>
  <si>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</si>
  <si>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</si>
  <si>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</si>
  <si>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</si>
  <si>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</si>
  <si>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</si>
  <si>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</si>
  <si>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</si>
  <si>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</si>
  <si>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</si>
  <si>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</si>
  <si>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</si>
  <si>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</si>
  <si>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</si>
  <si>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</si>
  <si>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</si>
  <si>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</si>
  <si>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</si>
  <si>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</si>
  <si>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</si>
  <si>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</si>
  <si>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</si>
  <si>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</si>
  <si>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</si>
  <si>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</si>
  <si>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</si>
  <si>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</si>
  <si>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</si>
  <si>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</si>
  <si>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</si>
  <si>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</si>
  <si>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</si>
  <si>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</si>
  <si>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</si>
  <si>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</si>
  <si>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</si>
  <si>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</si>
  <si>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</si>
  <si>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</si>
  <si>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</si>
  <si>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</si>
  <si>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</si>
  <si>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</si>
  <si>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</si>
  <si>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</si>
  <si>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</si>
  <si>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</si>
  <si>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</si>
  <si>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</si>
  <si>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</si>
  <si>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</si>
  <si>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</si>
  <si>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</si>
  <si>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</si>
  <si>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</si>
  <si>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</si>
  <si>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</si>
  <si>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</si>
  <si>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</si>
  <si>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</si>
  <si>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</si>
  <si>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</si>
  <si>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</si>
  <si>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</si>
  <si>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</si>
  <si>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</si>
  <si>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</si>
  <si>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</si>
  <si>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</si>
  <si>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</si>
  <si>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</si>
  <si>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</si>
  <si>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</si>
  <si>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</si>
  <si>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</si>
  <si>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</si>
  <si>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</si>
  <si>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</si>
  <si>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</si>
  <si>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</si>
  <si>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</si>
  <si>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</si>
  <si>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</si>
  <si>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</si>
  <si>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</si>
  <si>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</si>
  <si>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</si>
  <si>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</si>
  <si>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</si>
  <si>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</si>
  <si>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</si>
  <si>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</si>
  <si>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</si>
  <si>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</si>
  <si>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</si>
  <si>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</si>
  <si>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</si>
  <si>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</si>
  <si>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</si>
  <si>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</si>
  <si>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</si>
  <si>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</si>
  <si>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</si>
  <si>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</si>
  <si>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</si>
  <si>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</si>
  <si>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</si>
  <si>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</si>
  <si>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</si>
  <si>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</si>
  <si>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</si>
  <si>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</si>
  <si>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</si>
  <si>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</si>
  <si>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</si>
  <si>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</si>
  <si>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</si>
  <si>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</si>
  <si>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</si>
  <si>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</si>
  <si>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</si>
  <si>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</si>
  <si>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</si>
  <si>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</si>
  <si>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</si>
  <si>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</si>
  <si>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</si>
  <si>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</si>
  <si>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</si>
  <si>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</si>
  <si>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</si>
  <si>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</si>
  <si>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</si>
  <si>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</si>
  <si>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</si>
  <si>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</si>
  <si>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</si>
  <si>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</si>
  <si>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</si>
  <si>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</si>
  <si>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</si>
  <si>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</si>
  <si>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</si>
  <si>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</si>
  <si>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</si>
  <si>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</si>
  <si>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</si>
  <si>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</si>
  <si>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</si>
  <si>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</si>
  <si>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</si>
  <si>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</si>
  <si>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</si>
  <si>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</si>
  <si>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</si>
  <si>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</si>
  <si>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</si>
  <si>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</si>
  <si>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</si>
  <si>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</si>
  <si>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</si>
  <si>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</si>
  <si>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</si>
  <si>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</si>
  <si>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</si>
  <si>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</si>
  <si>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</si>
  <si>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</si>
  <si>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</si>
  <si>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</si>
  <si>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</si>
  <si>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</si>
  <si>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</si>
  <si>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</si>
  <si>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</si>
  <si>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</si>
  <si>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</si>
  <si>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</si>
  <si>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</si>
  <si>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</si>
  <si>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</si>
  <si>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</si>
  <si>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</si>
  <si>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</si>
  <si>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</si>
  <si>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</si>
  <si>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</si>
  <si>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</si>
  <si>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</si>
  <si>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</si>
  <si>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</si>
  <si>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</si>
  <si>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</si>
  <si>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</si>
  <si>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</si>
  <si>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</si>
  <si>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</si>
  <si>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</si>
  <si>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</si>
  <si>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</si>
  <si>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</si>
  <si>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</si>
  <si>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</si>
  <si>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</si>
  <si>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</si>
  <si>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</si>
  <si>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</si>
  <si>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</si>
  <si>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</si>
  <si>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</si>
  <si>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</si>
  <si>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</si>
  <si>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</si>
  <si>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</si>
  <si>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</si>
  <si>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</si>
  <si>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</si>
  <si>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</si>
  <si>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</si>
  <si>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</si>
  <si>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</si>
  <si>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</si>
  <si>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</si>
  <si>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</si>
  <si>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</si>
  <si>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</si>
  <si>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</si>
  <si>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</si>
  <si>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</si>
  <si>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</si>
  <si>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</si>
  <si>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</si>
  <si>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</si>
  <si>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</si>
  <si>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</si>
  <si>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</si>
  <si>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</si>
  <si>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</si>
  <si>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</si>
  <si>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</si>
  <si>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</si>
  <si>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</si>
  <si>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</si>
  <si>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</si>
  <si>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</si>
  <si>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</si>
  <si>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</si>
  <si>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</si>
  <si>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</si>
  <si>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</si>
  <si>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</si>
  <si>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</si>
  <si>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</si>
  <si>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</si>
  <si>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</si>
  <si>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</si>
  <si>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</si>
  <si>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</si>
  <si>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</si>
  <si>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</si>
  <si>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</si>
  <si>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</si>
  <si>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</si>
  <si>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</si>
  <si>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</si>
  <si>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</si>
  <si>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</si>
  <si>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</si>
  <si>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</si>
  <si>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</si>
  <si>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</si>
  <si>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</si>
  <si>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</si>
  <si>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</si>
  <si>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</si>
  <si>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</si>
  <si>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</si>
  <si>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</si>
  <si>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</si>
  <si>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</si>
  <si>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</si>
  <si>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</si>
  <si>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</si>
  <si>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</si>
  <si>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</si>
  <si>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</si>
  <si>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</si>
  <si>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</si>
  <si>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</si>
  <si>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</si>
  <si>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</si>
  <si>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</si>
  <si>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</si>
  <si>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</si>
  <si>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</si>
  <si>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</si>
  <si>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</si>
  <si>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</si>
  <si>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</si>
  <si>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</si>
  <si>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</si>
  <si>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</si>
  <si>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</si>
  <si>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</si>
  <si>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</si>
  <si>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</si>
  <si>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</si>
  <si>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</si>
  <si>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</si>
  <si>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</si>
  <si>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</si>
  <si>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</si>
  <si>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</si>
  <si>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</si>
  <si>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</si>
  <si>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</si>
  <si>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</si>
  <si>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</si>
  <si>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</si>
  <si>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</si>
  <si>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</si>
  <si>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</si>
  <si>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</si>
  <si>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</si>
  <si>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</si>
  <si>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</si>
  <si>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</si>
  <si>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</si>
  <si>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</si>
  <si>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</si>
  <si>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</si>
  <si>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</si>
  <si>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</si>
  <si>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</si>
  <si>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</si>
  <si>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</si>
  <si>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</si>
  <si>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</si>
  <si>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</si>
  <si>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</si>
  <si>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</si>
  <si>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</si>
  <si>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</si>
  <si>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</si>
  <si>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</si>
  <si>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</si>
  <si>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</si>
  <si>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</si>
  <si>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</si>
  <si>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</si>
  <si>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</si>
  <si>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</si>
  <si>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</si>
  <si>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</si>
  <si>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</si>
  <si>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</si>
  <si>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</si>
  <si>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</si>
  <si>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</si>
  <si>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</si>
  <si>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</si>
  <si>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</si>
  <si>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</si>
  <si>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</si>
  <si>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</si>
  <si>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</si>
  <si>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</si>
  <si>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</si>
  <si>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</si>
  <si>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</si>
  <si>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</si>
  <si>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</si>
  <si>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</si>
  <si>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</si>
  <si>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</si>
  <si>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</si>
  <si>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</si>
  <si>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</si>
  <si>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</si>
  <si>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</si>
  <si>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</si>
  <si>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</si>
  <si>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</si>
  <si>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</si>
  <si>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</si>
  <si>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</si>
  <si>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</si>
  <si>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</si>
  <si>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</si>
  <si>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</si>
  <si>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</si>
  <si>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</si>
  <si>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</si>
  <si>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</si>
  <si>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</si>
  <si>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</si>
  <si>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</si>
  <si>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</si>
  <si>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</si>
  <si>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</si>
  <si>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</si>
  <si>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</si>
  <si>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</si>
  <si>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</si>
  <si>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</si>
  <si>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</si>
  <si>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</si>
  <si>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</si>
  <si>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</si>
  <si>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</si>
  <si>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</si>
  <si>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</si>
  <si>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</si>
  <si>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</si>
  <si>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</si>
  <si>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</si>
  <si>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</si>
  <si>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</si>
  <si>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</si>
  <si>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</si>
  <si>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</si>
  <si>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</si>
  <si>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</si>
  <si>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</si>
  <si>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</si>
  <si>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</si>
  <si>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</si>
  <si>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</si>
  <si>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</si>
  <si>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</si>
  <si>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</si>
  <si>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</si>
  <si>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</si>
  <si>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</si>
  <si>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</si>
  <si>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</si>
  <si>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</si>
  <si>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</si>
  <si>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</si>
  <si>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</si>
  <si>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</si>
  <si>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</si>
  <si>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</si>
  <si>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</si>
  <si>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</si>
  <si>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</si>
  <si>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</si>
  <si>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</si>
  <si>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</si>
  <si>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</si>
  <si>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</si>
  <si>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</si>
  <si>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</si>
  <si>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</si>
  <si>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</si>
  <si>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</si>
  <si>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</si>
  <si>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</si>
  <si>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</si>
  <si>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</si>
  <si>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</si>
  <si>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</si>
  <si>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</si>
  <si>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</si>
  <si>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</si>
  <si>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</si>
  <si>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</si>
  <si>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</si>
  <si>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</si>
  <si>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</si>
  <si>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</si>
  <si>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</si>
  <si>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</si>
  <si>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</si>
  <si>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</si>
  <si>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</si>
  <si>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</si>
  <si>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</si>
  <si>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</si>
  <si>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</si>
  <si>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</si>
  <si>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</si>
  <si>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</si>
  <si>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</si>
  <si>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</si>
  <si>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</si>
  <si>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</si>
  <si>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</si>
  <si>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</si>
  <si>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</si>
  <si>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</si>
  <si>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</si>
  <si>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</si>
  <si>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</si>
  <si>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</si>
  <si>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</si>
  <si>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</si>
  <si>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</si>
  <si>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</si>
  <si>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</si>
  <si>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</si>
  <si>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</si>
  <si>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</si>
  <si>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</si>
  <si>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</si>
  <si>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</si>
  <si>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</si>
  <si>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</si>
  <si>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</si>
  <si>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</si>
  <si>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</si>
  <si>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</si>
  <si>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</si>
  <si>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</si>
  <si>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</si>
  <si>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</si>
  <si>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</si>
  <si>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</si>
  <si>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</si>
  <si>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</si>
  <si>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</si>
  <si>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</si>
  <si>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</si>
  <si>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</si>
  <si>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</si>
  <si>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</si>
  <si>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</si>
  <si>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</si>
  <si>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</si>
  <si>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</si>
  <si>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</si>
  <si>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</si>
  <si>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</si>
  <si>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</si>
  <si>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</si>
  <si>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</si>
  <si>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</si>
  <si>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</si>
  <si>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</si>
  <si>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</si>
  <si>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</si>
  <si>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</si>
  <si>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</si>
  <si>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</si>
  <si>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</si>
  <si>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</si>
  <si>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</si>
  <si>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</si>
  <si>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</si>
  <si>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</si>
  <si>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</si>
  <si>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</si>
  <si>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</si>
  <si>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</si>
  <si>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</si>
  <si>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</si>
  <si>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</si>
  <si>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</si>
  <si>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</si>
  <si>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</si>
  <si>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</si>
  <si>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</si>
  <si>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</si>
  <si>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</si>
  <si>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</si>
  <si>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</si>
  <si>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</si>
  <si>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</si>
  <si>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</si>
  <si>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</si>
  <si>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</si>
  <si>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</si>
  <si>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</si>
  <si>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</si>
  <si>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</si>
  <si>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</si>
  <si>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</si>
  <si>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</si>
  <si>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</si>
  <si>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</si>
  <si>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</si>
  <si>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</si>
  <si>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</si>
  <si>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</si>
  <si>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</si>
  <si>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</si>
  <si>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</si>
  <si>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</si>
  <si>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</si>
  <si>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</si>
  <si>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</si>
  <si>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</si>
  <si>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</si>
  <si>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</si>
  <si>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</si>
  <si>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</si>
  <si>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</si>
  <si>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</si>
  <si>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</si>
  <si>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</si>
  <si>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</si>
  <si>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</si>
  <si>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</si>
  <si>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</si>
  <si>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</si>
  <si>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</si>
  <si>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</si>
  <si>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</si>
  <si>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</si>
  <si>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</si>
  <si>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</si>
  <si>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</si>
  <si>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</si>
  <si>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</si>
  <si>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</si>
  <si>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</si>
  <si>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</si>
  <si>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</si>
  <si>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</si>
  <si>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</si>
  <si>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</si>
  <si>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</si>
  <si>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</si>
  <si>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</si>
  <si>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</si>
  <si>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</si>
  <si>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</si>
  <si>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</si>
  <si>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</si>
  <si>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</si>
  <si>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</si>
  <si>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</si>
  <si>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</si>
  <si>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</si>
  <si>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</si>
  <si>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</si>
  <si>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</si>
  <si>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</si>
  <si>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</si>
  <si>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</si>
  <si>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</si>
  <si>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</si>
  <si>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</si>
  <si>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</si>
  <si>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</si>
  <si>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</si>
  <si>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</si>
  <si>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</si>
  <si>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</si>
  <si>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</si>
  <si>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</si>
  <si>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</si>
  <si>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</si>
  <si>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</si>
  <si>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</si>
  <si>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</si>
  <si>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</si>
  <si>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</si>
  <si>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</si>
  <si>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</si>
  <si>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</si>
  <si>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</si>
  <si>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</si>
  <si>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</si>
  <si>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</si>
  <si>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</si>
  <si>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</si>
  <si>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</si>
  <si>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</si>
  <si>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</si>
  <si>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</si>
  <si>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</si>
  <si>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</si>
  <si>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</si>
  <si>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</si>
  <si>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</si>
  <si>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</si>
  <si>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</si>
  <si>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</si>
  <si>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</si>
  <si>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</si>
  <si>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</si>
  <si>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</si>
  <si>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</si>
  <si>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</si>
  <si>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</si>
  <si>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</si>
  <si>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</si>
  <si>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</si>
  <si>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</si>
  <si>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</si>
  <si>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</si>
  <si>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</si>
  <si>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</si>
  <si>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</si>
  <si>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</si>
  <si>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</si>
  <si>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</si>
  <si>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</si>
  <si>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</si>
  <si>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</si>
  <si>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</si>
  <si>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</si>
  <si>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</si>
  <si>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</si>
  <si>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</si>
  <si>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</si>
  <si>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</si>
  <si>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</si>
  <si>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</si>
  <si>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</si>
  <si>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</si>
  <si>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</si>
  <si>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</si>
  <si>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</si>
  <si>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</si>
  <si>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</si>
  <si>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</si>
  <si>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</si>
  <si>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</si>
  <si>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</si>
  <si>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</si>
  <si>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</si>
  <si>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</si>
  <si>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</si>
  <si>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</si>
  <si>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</si>
  <si>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</si>
  <si>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</si>
  <si>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</si>
  <si>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</si>
  <si>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</si>
  <si>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</si>
  <si>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</si>
  <si>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</si>
  <si>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</si>
  <si>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</si>
  <si>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</si>
  <si>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</si>
  <si>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</si>
  <si>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</si>
  <si>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</si>
  <si>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</si>
  <si>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</si>
  <si>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</si>
  <si>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</si>
  <si>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</si>
  <si>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</si>
  <si>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</si>
  <si>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</si>
  <si>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</si>
  <si>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</si>
  <si>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</si>
  <si>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</si>
  <si>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</si>
  <si>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</si>
  <si>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</si>
  <si>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</si>
  <si>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</si>
  <si>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</si>
  <si>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</si>
  <si>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</si>
  <si>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</si>
  <si>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</si>
  <si>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</si>
  <si>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</si>
  <si>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</si>
  <si>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</si>
  <si>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</si>
  <si>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</si>
  <si>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</si>
  <si>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</si>
  <si>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</si>
  <si>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</si>
  <si>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</si>
  <si>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</si>
  <si>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</si>
  <si>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</si>
  <si>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</si>
  <si>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</si>
  <si>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</si>
  <si>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</si>
  <si>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</si>
  <si>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</si>
  <si>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</si>
  <si>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</si>
  <si>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</si>
  <si>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</si>
  <si>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</si>
  <si>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</si>
  <si>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</si>
  <si>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</si>
  <si>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</si>
  <si>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</si>
  <si>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</si>
  <si>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</si>
  <si>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</si>
  <si>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</si>
  <si>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</si>
  <si>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</si>
  <si>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</si>
  <si>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</si>
  <si>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</si>
  <si>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</si>
  <si>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</si>
  <si>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</si>
  <si>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</si>
  <si>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</si>
  <si>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</si>
  <si>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</si>
  <si>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</si>
  <si>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</si>
  <si>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</si>
  <si>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</si>
  <si>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</si>
  <si>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</si>
  <si>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</si>
  <si>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</si>
  <si>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</si>
  <si>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</si>
  <si>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</si>
  <si>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</si>
  <si>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</si>
  <si>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</si>
  <si>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</si>
  <si>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</si>
  <si>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</si>
  <si>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</si>
  <si>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</si>
  <si>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</si>
  <si>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</si>
  <si>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</si>
  <si>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</si>
  <si>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</si>
  <si>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</si>
  <si>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</si>
  <si>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</si>
  <si>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</si>
  <si>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</si>
  <si>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</si>
  <si>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</si>
  <si>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</si>
  <si>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</si>
  <si>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</si>
  <si>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</si>
  <si>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</si>
  <si>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</si>
  <si>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</si>
  <si>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</si>
  <si>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</si>
  <si>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</si>
  <si>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</si>
  <si>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</si>
  <si>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</si>
  <si>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</si>
  <si>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</si>
  <si>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</si>
  <si>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</si>
  <si>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</si>
  <si>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</si>
  <si>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</si>
  <si>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</si>
  <si>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</si>
  <si>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</si>
  <si>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</si>
  <si>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</si>
  <si>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</si>
  <si>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</si>
  <si>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</si>
  <si>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</si>
  <si>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</si>
  <si>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</si>
  <si>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</si>
  <si>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</si>
  <si>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</si>
  <si>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</si>
  <si>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</si>
  <si>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</si>
  <si>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</si>
  <si>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</si>
  <si>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</si>
  <si>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</si>
  <si>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</si>
  <si>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</si>
  <si>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</si>
  <si>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</si>
  <si>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</si>
  <si>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</si>
  <si>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</si>
  <si>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</si>
  <si>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</si>
  <si>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</si>
  <si>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</si>
  <si>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</si>
  <si>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</si>
  <si>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</si>
  <si>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</si>
  <si>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</si>
  <si>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</si>
  <si>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</si>
  <si>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</si>
  <si>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</si>
  <si>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</si>
  <si>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</si>
  <si>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</si>
  <si>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</si>
  <si>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</si>
  <si>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</si>
  <si>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</si>
  <si>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</si>
  <si>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</si>
  <si>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</si>
  <si>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</si>
  <si>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</si>
  <si>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</si>
  <si>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</si>
  <si>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</si>
  <si>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</si>
  <si>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</si>
  <si>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</si>
  <si>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</si>
  <si>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</si>
  <si>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</si>
  <si>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</si>
  <si>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</si>
  <si>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</si>
  <si>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</si>
  <si>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</si>
  <si>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</si>
  <si>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</si>
  <si>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</si>
  <si>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</si>
  <si>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</si>
  <si>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</si>
  <si>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</si>
  <si>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</si>
  <si>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</si>
  <si>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</si>
  <si>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</si>
  <si>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</si>
  <si>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</si>
  <si>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</si>
  <si>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</si>
  <si>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</si>
  <si>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</si>
  <si>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</si>
  <si>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</si>
  <si>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</si>
  <si>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</si>
  <si>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</si>
  <si>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</si>
  <si>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</si>
  <si>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</si>
  <si>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</si>
  <si>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</si>
  <si>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</si>
  <si>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</si>
  <si>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</si>
  <si>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</si>
  <si>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</si>
  <si>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</si>
  <si>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</si>
  <si>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</si>
  <si>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</si>
  <si>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</si>
  <si>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</si>
  <si>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</si>
  <si>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</si>
  <si>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</si>
  <si>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</si>
  <si>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</si>
  <si>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</si>
  <si>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</si>
  <si>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</si>
  <si>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</si>
  <si>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</si>
  <si>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</si>
  <si>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</si>
  <si>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</si>
  <si>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</si>
  <si>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</si>
  <si>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</si>
  <si>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</si>
  <si>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</si>
  <si>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</si>
  <si>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</si>
  <si>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</si>
  <si>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</si>
  <si>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</si>
  <si>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</si>
  <si>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</si>
  <si>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</si>
  <si>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</si>
  <si>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</si>
  <si>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</si>
  <si>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</si>
  <si>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</si>
  <si>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</si>
  <si>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</si>
  <si>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</si>
  <si>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</si>
  <si>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</si>
  <si>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</si>
  <si>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</si>
  <si>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</si>
  <si>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</si>
  <si>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</si>
  <si>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</si>
  <si>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</si>
  <si>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</si>
  <si>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</si>
  <si>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</si>
  <si>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</si>
  <si>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</si>
  <si>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</si>
  <si>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</si>
  <si>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</si>
  <si>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</si>
  <si>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</si>
  <si>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</si>
  <si>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</si>
  <si>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</si>
  <si>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</si>
  <si>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</si>
  <si>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</si>
  <si>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</si>
  <si>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</si>
  <si>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</si>
  <si>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</si>
  <si>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</si>
  <si>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</si>
  <si>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</si>
  <si>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</si>
  <si>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</si>
  <si>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</si>
  <si>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</si>
  <si>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</si>
  <si>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</si>
  <si>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</si>
  <si>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</si>
  <si>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</si>
  <si>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</si>
  <si>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</si>
  <si>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</si>
  <si>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</si>
  <si>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</si>
  <si>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</si>
  <si>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</si>
  <si>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</si>
  <si>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</si>
  <si>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</si>
  <si>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</si>
  <si>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</si>
  <si>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</si>
  <si>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</si>
  <si>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</si>
  <si>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</si>
  <si>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</si>
  <si>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</si>
  <si>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</si>
  <si>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</si>
  <si>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</si>
  <si>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</si>
  <si>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</si>
  <si>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</si>
  <si>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</si>
  <si>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</si>
  <si>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</si>
  <si>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</si>
  <si>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</si>
  <si>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</si>
  <si>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</si>
  <si>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</si>
  <si>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</si>
  <si>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</si>
  <si>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</si>
  <si>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</si>
  <si>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</si>
  <si>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</si>
  <si>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</si>
  <si>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</si>
  <si>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</si>
  <si>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</si>
  <si>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</si>
  <si>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</si>
  <si>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</si>
  <si>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</si>
  <si>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</si>
  <si>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</si>
  <si>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</si>
  <si>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</si>
  <si>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</si>
  <si>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</si>
  <si>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</si>
  <si>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</si>
  <si>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</si>
  <si>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</si>
  <si>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</si>
  <si>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</si>
  <si>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</si>
  <si>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</si>
  <si>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</si>
  <si>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</si>
  <si>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</si>
  <si>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</si>
  <si>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</si>
  <si>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</si>
  <si>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</si>
  <si>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</si>
  <si>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</si>
  <si>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</si>
  <si>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</si>
  <si>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</si>
  <si>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</si>
  <si>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</si>
  <si>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</si>
  <si>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</si>
  <si>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</si>
  <si>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</si>
  <si>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</si>
  <si>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</si>
  <si>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</si>
  <si>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</si>
  <si>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</si>
  <si>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</si>
  <si>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</si>
  <si>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</si>
  <si>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</si>
  <si>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</si>
  <si>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</si>
  <si>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</si>
  <si>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</si>
  <si>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</si>
  <si>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</si>
  <si>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</si>
  <si>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</si>
  <si>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</si>
  <si>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</si>
  <si>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</si>
  <si>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</si>
  <si>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</si>
  <si>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</si>
  <si>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</si>
  <si>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</si>
  <si>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</si>
  <si>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</si>
  <si>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</si>
  <si>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</si>
  <si>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</si>
  <si>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</si>
  <si>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</si>
  <si>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</si>
  <si>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</si>
  <si>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</si>
  <si>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</si>
  <si>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</si>
  <si>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</si>
  <si>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</si>
  <si>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</si>
  <si>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</si>
  <si>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</si>
  <si>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</si>
  <si>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</si>
  <si>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</si>
  <si>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</si>
  <si>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</si>
  <si>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</si>
  <si>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</si>
  <si>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</si>
  <si>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</si>
  <si>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</si>
  <si>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</si>
  <si>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</si>
  <si>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</si>
  <si>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</si>
  <si>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</si>
  <si>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</si>
  <si>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</si>
  <si>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</si>
  <si>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</si>
  <si>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</si>
  <si>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</si>
  <si>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</si>
  <si>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</si>
  <si>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</si>
  <si>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</si>
  <si>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</si>
  <si>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</si>
  <si>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</si>
  <si>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</si>
  <si>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</si>
  <si>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</si>
  <si>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</si>
  <si>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</si>
  <si>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</si>
  <si>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</si>
  <si>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</si>
  <si>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</si>
  <si>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</si>
  <si>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</si>
  <si>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</si>
  <si>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</si>
  <si>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</si>
  <si>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</si>
  <si>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</si>
  <si>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</si>
  <si>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</si>
  <si>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</si>
  <si>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</si>
  <si>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</si>
  <si>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</si>
  <si>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</si>
  <si>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</si>
  <si>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</si>
  <si>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</si>
  <si>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</si>
  <si>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</si>
  <si>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</si>
  <si>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</si>
  <si>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</si>
  <si>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</si>
  <si>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</si>
  <si>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</si>
  <si>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</si>
  <si>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</si>
  <si>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</si>
  <si>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</si>
  <si>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</si>
  <si>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</si>
  <si>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</si>
  <si>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</si>
  <si>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</si>
  <si>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</si>
  <si>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</si>
  <si>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</si>
  <si>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</si>
  <si>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</si>
  <si>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</si>
  <si>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</si>
  <si>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</si>
  <si>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</si>
  <si>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</si>
  <si>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</si>
  <si>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</si>
  <si>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</si>
  <si>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</si>
  <si>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</si>
  <si>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</si>
  <si>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</si>
  <si>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</si>
  <si>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</si>
  <si>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</si>
  <si>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</si>
  <si>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</si>
  <si>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</si>
  <si>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</si>
  <si>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</si>
  <si>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</si>
  <si>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</si>
  <si>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</si>
  <si>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</si>
  <si>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</si>
  <si>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</si>
  <si>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</si>
  <si>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</si>
  <si>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</si>
  <si>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</si>
  <si>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</si>
  <si>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</si>
  <si>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</si>
  <si>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</si>
  <si>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</si>
  <si>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</si>
  <si>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</si>
  <si>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</si>
  <si>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</si>
  <si>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</si>
  <si>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</si>
  <si>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</si>
  <si>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</si>
  <si>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</si>
  <si>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</si>
  <si>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</si>
  <si>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</si>
  <si>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</si>
  <si>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</si>
  <si>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</si>
  <si>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</si>
  <si>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</si>
  <si>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</si>
  <si>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</si>
  <si>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</si>
  <si>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</si>
  <si>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</si>
  <si>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</si>
  <si>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</si>
  <si>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</si>
  <si>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</si>
  <si>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</si>
  <si>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</si>
  <si>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</si>
  <si>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</si>
  <si>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</si>
  <si>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</si>
  <si>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</si>
  <si>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</si>
  <si>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</si>
  <si>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</si>
  <si>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</si>
  <si>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</si>
  <si>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</si>
  <si>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</si>
  <si>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</si>
  <si>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</si>
  <si>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</si>
  <si>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</si>
  <si>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</si>
  <si>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</si>
  <si>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</si>
  <si>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</si>
  <si>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</si>
  <si>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</si>
  <si>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</si>
  <si>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</si>
  <si>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</si>
  <si>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</si>
  <si>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</si>
  <si>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</si>
  <si>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</si>
  <si>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</si>
  <si>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</si>
  <si>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</si>
  <si>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</si>
  <si>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</si>
  <si>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</si>
  <si>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</si>
  <si>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</si>
  <si>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</si>
  <si>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</si>
  <si>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</si>
  <si>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</si>
  <si>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</si>
  <si>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</si>
  <si>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</si>
  <si>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</si>
  <si>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</si>
  <si>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</si>
  <si>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</si>
  <si>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</si>
  <si>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</si>
  <si>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</si>
  <si>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</si>
  <si>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</si>
  <si>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</si>
  <si>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</si>
  <si>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</si>
  <si>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</si>
  <si>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</si>
  <si>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</si>
  <si>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</si>
  <si>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</si>
  <si>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</si>
  <si>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</si>
  <si>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</si>
  <si>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</si>
  <si>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</si>
  <si>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</si>
  <si>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</si>
  <si>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</si>
  <si>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</si>
  <si>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</si>
  <si>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</si>
  <si>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</si>
  <si>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</si>
  <si>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</si>
  <si>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</si>
  <si>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</si>
  <si>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</si>
  <si>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</si>
  <si>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</si>
  <si>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</si>
  <si>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</si>
  <si>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</si>
  <si>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</si>
  <si>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</si>
  <si>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</si>
  <si>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</si>
  <si>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</si>
  <si>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</si>
  <si>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</si>
  <si>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</si>
  <si>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</si>
  <si>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</si>
  <si>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</si>
  <si>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</si>
  <si>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</si>
  <si>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</si>
  <si>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</si>
  <si>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</si>
  <si>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</si>
  <si>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</si>
  <si>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</si>
  <si>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</si>
  <si>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</si>
  <si>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</si>
  <si>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</si>
  <si>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</si>
  <si>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</si>
  <si>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</si>
  <si>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</si>
  <si>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</si>
  <si>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</si>
  <si>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</si>
  <si>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</si>
  <si>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</si>
  <si>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</si>
  <si>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</si>
  <si>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</si>
  <si>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</si>
  <si>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</si>
  <si>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</si>
  <si>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</si>
  <si>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</si>
  <si>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</si>
  <si>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</si>
  <si>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</si>
  <si>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</si>
  <si>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</si>
  <si>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</si>
  <si>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</si>
  <si>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</si>
  <si>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</si>
  <si>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</si>
  <si>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</si>
  <si>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</si>
  <si>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</si>
  <si>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</si>
  <si>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</si>
  <si>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</si>
  <si>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</si>
  <si>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</si>
  <si>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</si>
  <si>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</si>
  <si>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</si>
  <si>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</si>
  <si>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</si>
  <si>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</si>
  <si>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</si>
  <si>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</si>
  <si>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</si>
  <si>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</si>
  <si>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</si>
  <si>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</si>
  <si>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</si>
  <si>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</si>
  <si>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</si>
  <si>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</si>
  <si>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</si>
  <si>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</si>
  <si>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</si>
  <si>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</si>
  <si>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</si>
  <si>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</si>
  <si>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</si>
  <si>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</si>
  <si>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</si>
  <si>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</si>
  <si>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</si>
  <si>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</si>
  <si>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</si>
  <si>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</si>
  <si>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</si>
  <si>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</si>
  <si>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</si>
  <si>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</si>
  <si>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</si>
  <si>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</si>
  <si>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</si>
  <si>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</si>
  <si>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</si>
  <si>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</si>
  <si>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</si>
  <si>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</si>
  <si>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</si>
  <si>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</si>
  <si>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</si>
  <si>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</si>
  <si>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</si>
  <si>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</si>
  <si>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</si>
  <si>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</si>
  <si>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</si>
  <si>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</si>
  <si>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</si>
  <si>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</si>
  <si>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</si>
  <si>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</si>
  <si>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</si>
  <si>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</si>
  <si>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</si>
  <si>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</si>
  <si>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</si>
  <si>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</si>
  <si>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</si>
  <si>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</si>
  <si>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</si>
  <si>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</si>
  <si>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</si>
  <si>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</si>
  <si>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</si>
  <si>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</si>
  <si>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</si>
  <si>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</si>
  <si>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</si>
  <si>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</si>
  <si>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</si>
  <si>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</si>
  <si>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</si>
  <si>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</si>
  <si>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</si>
  <si>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</si>
  <si>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</si>
  <si>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</si>
  <si>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</si>
  <si>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</si>
  <si>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</si>
  <si>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</si>
  <si>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</si>
  <si>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</si>
  <si>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</si>
  <si>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</si>
  <si>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</si>
  <si>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</si>
  <si>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</si>
  <si>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</si>
  <si>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</si>
  <si>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</si>
  <si>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</si>
  <si>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</si>
  <si>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</si>
  <si>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</si>
  <si>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</si>
  <si>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</si>
  <si>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</si>
  <si>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</si>
  <si>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</si>
  <si>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</si>
  <si>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</si>
  <si>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</si>
  <si>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</si>
  <si>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</si>
  <si>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</si>
  <si>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</si>
  <si>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</si>
  <si>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</si>
  <si>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</si>
  <si>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</si>
  <si>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</si>
  <si>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</si>
  <si>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</si>
  <si>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</si>
  <si>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</si>
  <si>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</si>
  <si>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</si>
  <si>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</si>
  <si>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</si>
  <si>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</si>
  <si>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</si>
  <si>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</si>
  <si>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</si>
  <si>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</si>
  <si>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</si>
  <si>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</si>
  <si>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</si>
  <si>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</si>
  <si>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</si>
  <si>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</si>
  <si>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</si>
  <si>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</si>
  <si>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</si>
  <si>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</si>
  <si>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</si>
  <si>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</si>
  <si>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</si>
  <si>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</si>
  <si>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</si>
  <si>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</si>
  <si>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</si>
  <si>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</si>
  <si>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</si>
  <si>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</si>
  <si>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</si>
  <si>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</si>
  <si>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</si>
  <si>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</si>
  <si>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</si>
  <si>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</si>
  <si>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</si>
  <si>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</si>
  <si>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</si>
  <si>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</si>
  <si>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</si>
  <si>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</si>
  <si>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</si>
  <si>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</si>
  <si>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</si>
  <si>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</si>
  <si>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</si>
  <si>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</si>
  <si>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</si>
  <si>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</si>
  <si>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</si>
  <si>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</si>
  <si>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</si>
  <si>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</si>
  <si>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</si>
  <si>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</si>
  <si>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</si>
  <si>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</si>
  <si>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</si>
  <si>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</si>
  <si>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</si>
  <si>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</si>
  <si>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</si>
  <si>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</si>
  <si>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</si>
  <si>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</si>
  <si>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</si>
  <si>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</si>
  <si>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</si>
  <si>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</si>
  <si>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</si>
  <si>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</si>
  <si>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</si>
  <si>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</si>
  <si>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</si>
  <si>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</si>
  <si>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</si>
  <si>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</si>
  <si>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</si>
  <si>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</si>
  <si>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</si>
  <si>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</si>
  <si>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</si>
  <si>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</si>
  <si>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</si>
  <si>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</si>
  <si>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</si>
  <si>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</si>
  <si>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</si>
  <si>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</si>
  <si>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</si>
  <si>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</si>
  <si>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</si>
  <si>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</si>
  <si>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</si>
  <si>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</si>
  <si>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</si>
  <si>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</si>
  <si>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</si>
  <si>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</si>
  <si>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</si>
  <si>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</si>
  <si>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</si>
  <si>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</si>
  <si>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</si>
  <si>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</si>
  <si>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</si>
  <si>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</si>
  <si>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</si>
  <si>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</si>
  <si>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</si>
  <si>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</si>
  <si>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</si>
  <si>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</si>
  <si>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</si>
  <si>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</si>
  <si>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</si>
  <si>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</si>
  <si>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</si>
  <si>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</si>
  <si>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</si>
  <si>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</si>
  <si>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</si>
  <si>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</si>
  <si>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</si>
  <si>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</si>
  <si>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</si>
  <si>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</si>
  <si>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</si>
  <si>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</si>
  <si>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</si>
  <si>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</si>
  <si>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</si>
  <si>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</si>
  <si>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</si>
  <si>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</si>
  <si>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</si>
  <si>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</si>
  <si>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</si>
  <si>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</si>
  <si>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</si>
  <si>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</si>
  <si>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</si>
  <si>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</si>
  <si>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</si>
  <si>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</si>
  <si>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</si>
  <si>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</si>
  <si>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</si>
  <si>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</si>
  <si>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</si>
  <si>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</si>
  <si>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</si>
  <si>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</si>
  <si>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</si>
  <si>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</si>
  <si>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</si>
  <si>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</si>
  <si>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</si>
  <si>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</si>
  <si>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</si>
  <si>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</si>
  <si>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</si>
  <si>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</si>
  <si>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</si>
  <si>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</si>
  <si>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</si>
  <si>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</si>
  <si>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</si>
  <si>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</si>
  <si>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</si>
  <si>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</si>
  <si>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</si>
  <si>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</si>
  <si>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</si>
  <si>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</si>
  <si>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</si>
  <si>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</si>
  <si>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</si>
  <si>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</si>
  <si>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</si>
  <si>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</si>
  <si>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</si>
  <si>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</si>
  <si>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</si>
  <si>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</si>
  <si>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</si>
  <si>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</si>
  <si>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</si>
  <si>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</si>
  <si>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</si>
  <si>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</si>
  <si>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</si>
  <si>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</si>
  <si>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</si>
  <si>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</si>
  <si>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</si>
  <si>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</si>
  <si>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</si>
  <si>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</si>
  <si>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</si>
  <si>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</si>
  <si>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</si>
  <si>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</si>
  <si>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</si>
  <si>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</si>
  <si>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</si>
  <si>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</si>
  <si>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</si>
  <si>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</si>
  <si>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</si>
  <si>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</si>
  <si>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</si>
  <si>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</si>
  <si>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</si>
  <si>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</si>
  <si>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</si>
  <si>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</si>
  <si>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</si>
  <si>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</si>
  <si>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</si>
  <si>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</si>
  <si>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</si>
  <si>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</si>
  <si>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</si>
  <si>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</si>
  <si>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</si>
  <si>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</si>
  <si>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</si>
  <si>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</si>
  <si>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</si>
  <si>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</si>
  <si>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</si>
  <si>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</si>
  <si>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</si>
  <si>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</si>
  <si>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</si>
  <si>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</si>
  <si>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</si>
  <si>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</si>
  <si>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</si>
  <si>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</si>
  <si>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</si>
  <si>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</si>
  <si>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</si>
  <si>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</si>
  <si>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</si>
  <si>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</si>
  <si>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</si>
  <si>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</si>
  <si>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</si>
  <si>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</si>
  <si>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</si>
  <si>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</si>
  <si>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</si>
  <si>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</si>
  <si>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</si>
  <si>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</si>
  <si>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</si>
  <si>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</si>
  <si>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</si>
  <si>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</si>
  <si>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</si>
  <si>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</si>
  <si>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</si>
  <si>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</si>
  <si>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</si>
  <si>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</si>
  <si>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</si>
  <si>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</si>
  <si>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</si>
  <si>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</si>
  <si>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</si>
  <si>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</si>
  <si>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</si>
  <si>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</si>
  <si>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</si>
  <si>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</si>
  <si>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</si>
  <si>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</si>
  <si>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</si>
  <si>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</si>
  <si>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</si>
  <si>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</si>
  <si>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</si>
  <si>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</si>
  <si>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</si>
  <si>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</si>
  <si>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</si>
  <si>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</si>
  <si>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</si>
  <si>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</si>
  <si>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</si>
  <si>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</si>
  <si>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</si>
  <si>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</si>
  <si>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</si>
  <si>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</si>
  <si>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</si>
  <si>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</si>
  <si>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</si>
  <si>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</si>
  <si>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</si>
  <si>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</si>
  <si>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</si>
  <si>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</si>
  <si>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</si>
  <si>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</si>
  <si>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</si>
  <si>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</si>
  <si>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</si>
  <si>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</si>
  <si>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</si>
  <si>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</si>
  <si>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</si>
  <si>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</si>
  <si>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</si>
  <si>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</si>
  <si>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</si>
  <si>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</si>
  <si>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</si>
  <si>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</si>
  <si>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</si>
  <si>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</si>
  <si>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</si>
  <si>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</si>
  <si>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</si>
  <si>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</si>
  <si>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</si>
  <si>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</si>
  <si>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</si>
  <si>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</si>
  <si>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</si>
  <si>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</si>
  <si>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</si>
  <si>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</si>
  <si>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</si>
  <si>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</si>
  <si>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</si>
  <si>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</si>
  <si>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</si>
  <si>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</si>
  <si>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</si>
  <si>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</si>
  <si>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</si>
  <si>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</si>
  <si>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</si>
  <si>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</si>
  <si>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</si>
  <si>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</si>
  <si>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</si>
  <si>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</si>
  <si>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</si>
  <si>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</si>
  <si>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</si>
  <si>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</si>
  <si>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</si>
  <si>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</si>
  <si>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</si>
  <si>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</si>
  <si>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</si>
  <si>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</si>
  <si>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</si>
  <si>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</si>
  <si>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</si>
  <si>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</si>
  <si>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</si>
  <si>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</si>
  <si>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</si>
  <si>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</si>
  <si>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</si>
  <si>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</si>
  <si>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</si>
  <si>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</si>
  <si>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</si>
  <si>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</si>
  <si>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</si>
  <si>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</si>
  <si>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</si>
  <si>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</si>
  <si>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</si>
  <si>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</si>
  <si>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</si>
  <si>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</si>
  <si>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</si>
  <si>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</si>
  <si>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</si>
  <si>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</si>
  <si>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</si>
  <si>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</si>
  <si>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</si>
  <si>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</si>
  <si>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</si>
  <si>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</si>
  <si>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</si>
  <si>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</si>
  <si>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</si>
  <si>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</si>
  <si>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</si>
  <si>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</si>
  <si>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</si>
  <si>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</si>
  <si>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</si>
  <si>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</si>
  <si>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</si>
  <si>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</si>
  <si>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</si>
  <si>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</si>
  <si>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</si>
  <si>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</si>
  <si>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</si>
  <si>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</si>
  <si>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</si>
  <si>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</si>
  <si>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</si>
  <si>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</si>
  <si>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</si>
  <si>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</si>
  <si>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</si>
  <si>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</si>
  <si>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</si>
  <si>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</si>
  <si>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</si>
  <si>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</si>
  <si>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</si>
  <si>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</si>
  <si>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</si>
  <si>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</si>
  <si>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</si>
  <si>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</si>
  <si>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</si>
  <si>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</si>
  <si>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</si>
  <si>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</si>
  <si>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</si>
  <si>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</si>
  <si>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</si>
  <si>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</si>
  <si>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</si>
  <si>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</si>
  <si>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</si>
  <si>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</si>
  <si>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</si>
  <si>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</si>
  <si>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</si>
  <si>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</si>
  <si>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</si>
  <si>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</si>
  <si>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</si>
  <si>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</si>
  <si>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</si>
  <si>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</si>
  <si>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</si>
  <si>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</si>
  <si>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</si>
  <si>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</si>
  <si>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</si>
  <si>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</si>
  <si>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</si>
  <si>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</si>
  <si>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</si>
  <si>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</si>
  <si>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</si>
  <si>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</si>
  <si>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</si>
  <si>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</si>
  <si>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</si>
  <si>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</si>
  <si>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</si>
  <si>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</si>
  <si>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</si>
  <si>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</si>
  <si>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</si>
  <si>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</si>
  <si>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</si>
  <si>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</si>
  <si>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</si>
  <si>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</si>
  <si>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</si>
  <si>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</si>
  <si>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</si>
  <si>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</si>
  <si>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</si>
  <si>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</si>
  <si>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</si>
  <si>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</si>
  <si>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</si>
  <si>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</si>
  <si>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</si>
  <si>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</si>
  <si>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</si>
  <si>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</si>
  <si>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</si>
  <si>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</si>
  <si>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</si>
  <si>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</si>
  <si>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</si>
  <si>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</si>
  <si>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</si>
  <si>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</si>
  <si>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</si>
  <si>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</si>
  <si>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</si>
  <si>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</si>
  <si>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</si>
  <si>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</si>
  <si>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</si>
  <si>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</si>
  <si>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</si>
  <si>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</si>
  <si>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</si>
  <si>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</si>
  <si>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</si>
  <si>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</si>
  <si>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</si>
  <si>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</si>
  <si>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</si>
  <si>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</si>
  <si>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</si>
  <si>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</si>
  <si>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</si>
  <si>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</si>
  <si>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</si>
  <si>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</si>
  <si>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</si>
  <si>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</si>
  <si>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</si>
  <si>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</si>
  <si>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</si>
  <si>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</si>
  <si>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</si>
  <si>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</si>
  <si>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</si>
  <si>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</si>
  <si>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</si>
  <si>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</si>
  <si>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</si>
  <si>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</si>
  <si>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</si>
  <si>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</si>
  <si>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</si>
  <si>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</si>
  <si>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</si>
  <si>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</si>
  <si>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</si>
  <si>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</si>
  <si>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</si>
  <si>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</si>
  <si>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</si>
  <si>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</si>
  <si>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</si>
  <si>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</si>
  <si>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</si>
  <si>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</si>
  <si>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</si>
  <si>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</si>
  <si>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</si>
  <si>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</si>
  <si>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</si>
  <si>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</si>
  <si>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</si>
  <si>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</si>
  <si>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</si>
  <si>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</si>
  <si>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</si>
  <si>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</si>
  <si>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</si>
  <si>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</si>
  <si>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</si>
  <si>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</si>
  <si>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</si>
  <si>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</si>
  <si>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</si>
  <si>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</si>
  <si>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</si>
  <si>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</si>
  <si>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</si>
  <si>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</si>
  <si>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</si>
  <si>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</si>
  <si>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</si>
  <si>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</si>
  <si>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</si>
  <si>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</si>
  <si>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</si>
  <si>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</si>
  <si>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</si>
  <si>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</si>
  <si>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</si>
  <si>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</si>
  <si>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</si>
  <si>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</si>
  <si>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</si>
  <si>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</si>
  <si>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</si>
  <si>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</si>
  <si>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</si>
  <si>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</si>
  <si>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</si>
  <si>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</si>
  <si>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</si>
  <si>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</si>
  <si>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</si>
  <si>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</si>
  <si>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</si>
  <si>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</si>
  <si>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</si>
  <si>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</si>
  <si>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</si>
  <si>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</si>
  <si>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</si>
  <si>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</si>
  <si>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</si>
  <si>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</si>
  <si>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</si>
  <si>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</si>
  <si>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</si>
  <si>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</si>
  <si>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</si>
  <si>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</si>
  <si>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</si>
  <si>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</si>
  <si>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</si>
  <si>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</si>
  <si>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</si>
  <si>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</si>
  <si>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</si>
  <si>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</si>
  <si>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</si>
  <si>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</si>
  <si>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</si>
  <si>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</si>
  <si>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</si>
  <si>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</si>
  <si>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</si>
  <si>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</si>
  <si>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</si>
  <si>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</si>
  <si>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</si>
  <si>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</si>
  <si>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</si>
  <si>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</si>
  <si>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</si>
  <si>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</si>
  <si>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</si>
  <si>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</si>
  <si>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</si>
  <si>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</si>
  <si>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</si>
  <si>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</si>
  <si>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</si>
  <si>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</si>
  <si>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</si>
  <si>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</si>
  <si>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</si>
  <si>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</si>
  <si>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</si>
  <si>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</si>
  <si>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</si>
  <si>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</si>
  <si>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</si>
  <si>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</si>
  <si>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</si>
  <si>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</si>
  <si>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</si>
  <si>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</si>
  <si>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</si>
  <si>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</si>
  <si>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</si>
  <si>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</si>
  <si>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</si>
  <si>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</si>
  <si>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</si>
  <si>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</si>
  <si>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</si>
  <si>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</si>
  <si>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</si>
  <si>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</si>
  <si>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</si>
  <si>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</si>
  <si>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</si>
  <si>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</si>
  <si>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</si>
  <si>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</si>
  <si>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</si>
  <si>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</si>
  <si>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</si>
  <si>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</si>
  <si>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</si>
  <si>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</si>
  <si>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</si>
  <si>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</si>
  <si>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</si>
  <si>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</si>
  <si>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</si>
  <si>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</si>
  <si>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</si>
  <si>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</si>
  <si>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</si>
  <si>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</si>
  <si>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</si>
  <si>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</si>
  <si>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</si>
  <si>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</si>
  <si>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</si>
  <si>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</si>
  <si>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</si>
  <si>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</si>
  <si>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</si>
  <si>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</si>
  <si>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</si>
  <si>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</si>
  <si>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</si>
  <si>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</si>
  <si>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</si>
  <si>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</si>
  <si>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</si>
  <si>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</si>
  <si>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</si>
  <si>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</si>
  <si>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</si>
  <si>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</si>
  <si>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</si>
  <si>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</si>
  <si>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</si>
  <si>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</si>
  <si>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</si>
  <si>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</si>
  <si>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</si>
  <si>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</si>
  <si>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</si>
  <si>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</si>
  <si>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</si>
  <si>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</si>
  <si>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</si>
  <si>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</si>
  <si>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</si>
  <si>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</si>
  <si>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</si>
  <si>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</si>
  <si>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</si>
  <si>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</si>
  <si>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</si>
  <si>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</si>
  <si>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</si>
  <si>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</si>
  <si>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</si>
  <si>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</si>
  <si>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</si>
  <si>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</si>
  <si>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</si>
  <si>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</si>
  <si>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</si>
  <si>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</si>
  <si>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</si>
  <si>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</si>
  <si>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</si>
  <si>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</si>
  <si>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</si>
  <si>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</si>
  <si>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</si>
  <si>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</si>
  <si>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</si>
  <si>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</si>
  <si>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</si>
  <si>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</si>
  <si>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</si>
  <si>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</si>
  <si>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</si>
  <si>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</si>
  <si>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</si>
  <si>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</si>
  <si>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</si>
  <si>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</si>
  <si>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</si>
  <si>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</si>
  <si>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</si>
  <si>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</si>
  <si>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</si>
  <si>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</si>
  <si>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</si>
  <si>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</si>
  <si>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</si>
  <si>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</si>
  <si>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</si>
  <si>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</si>
  <si>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</si>
  <si>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</si>
  <si>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</si>
  <si>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</si>
  <si>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</si>
  <si>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</si>
  <si>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</si>
  <si>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</si>
  <si>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</si>
  <si>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</si>
  <si>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</si>
  <si>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</si>
  <si>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</si>
  <si>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</si>
  <si>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</si>
  <si>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</si>
  <si>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</si>
  <si>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</si>
  <si>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</si>
  <si>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</si>
  <si>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</si>
  <si>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</si>
  <si>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</si>
  <si>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</si>
  <si>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</si>
  <si>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</si>
  <si>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</si>
  <si>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</si>
  <si>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</si>
  <si>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</si>
  <si>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</si>
  <si>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</si>
  <si>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</si>
  <si>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</si>
  <si>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</si>
  <si>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</si>
  <si>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</si>
  <si>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</si>
  <si>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</si>
  <si>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</si>
  <si>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</si>
  <si>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</si>
  <si>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</si>
  <si>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</si>
  <si>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</si>
  <si>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</si>
  <si>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</si>
  <si>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</si>
  <si>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</si>
  <si>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</si>
  <si>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</si>
  <si>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</si>
  <si>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</si>
  <si>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</si>
  <si>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</si>
  <si>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</si>
  <si>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</si>
  <si>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</si>
  <si>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</si>
  <si>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</si>
  <si>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</si>
  <si>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</si>
  <si>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</si>
  <si>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</si>
  <si>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</si>
  <si>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</si>
  <si>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</si>
  <si>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</si>
  <si>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</si>
  <si>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</si>
  <si>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</si>
  <si>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</si>
  <si>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</si>
  <si>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</si>
  <si>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</si>
  <si>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</si>
  <si>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</si>
  <si>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</si>
  <si>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</si>
  <si>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</si>
  <si>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</si>
  <si>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</si>
  <si>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</si>
  <si>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</si>
  <si>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</si>
  <si>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</si>
  <si>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</si>
  <si>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</si>
  <si>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</si>
  <si>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</si>
  <si>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</si>
  <si>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</si>
  <si>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</si>
  <si>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</si>
  <si>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</si>
  <si>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</si>
  <si>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</si>
  <si>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</si>
  <si>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</si>
  <si>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</si>
  <si>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</si>
  <si>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</si>
  <si>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</si>
  <si>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</si>
  <si>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</si>
  <si>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</si>
  <si>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</si>
  <si>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</si>
  <si>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</si>
  <si>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</si>
  <si>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</si>
  <si>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</si>
  <si>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</si>
  <si>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</si>
  <si>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</si>
  <si>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</si>
  <si>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</si>
  <si>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</si>
  <si>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</si>
  <si>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</si>
  <si>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</si>
  <si>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</si>
  <si>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</si>
  <si>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</si>
  <si>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</si>
  <si>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</si>
  <si>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</si>
  <si>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</si>
  <si>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</si>
  <si>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</si>
  <si>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</si>
  <si>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</si>
  <si>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</si>
  <si>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</si>
  <si>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</si>
  <si>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</si>
  <si>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</si>
  <si>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</si>
  <si>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</si>
  <si>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</si>
  <si>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</si>
  <si>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</si>
  <si>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</si>
  <si>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</si>
  <si>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</si>
  <si>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</si>
  <si>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</si>
  <si>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</si>
  <si>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</si>
  <si>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</si>
  <si>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</si>
  <si>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</si>
  <si>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</si>
  <si>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</si>
  <si>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</si>
  <si>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</si>
  <si>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</si>
  <si>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</si>
  <si>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</si>
  <si>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</si>
  <si>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</si>
  <si>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</si>
  <si>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</si>
  <si>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</si>
  <si>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</si>
  <si>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</si>
  <si>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</si>
  <si>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</si>
  <si>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</si>
  <si>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</si>
  <si>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</si>
  <si>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</si>
  <si>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</si>
  <si>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</si>
  <si>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</si>
  <si>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</si>
  <si>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</si>
  <si>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</si>
  <si>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</si>
  <si>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</si>
  <si>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</si>
  <si>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</si>
  <si>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</si>
  <si>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</si>
  <si>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</si>
  <si>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</si>
  <si>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</si>
  <si>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</si>
  <si>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</si>
  <si>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</si>
  <si>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</si>
  <si>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</si>
  <si>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</si>
  <si>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</si>
  <si>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</si>
  <si>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</si>
  <si>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</si>
  <si>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</si>
  <si>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</si>
  <si>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</si>
  <si>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</si>
  <si>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</si>
  <si>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</si>
  <si>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</si>
  <si>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</si>
  <si>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</si>
  <si>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</si>
  <si>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</si>
  <si>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</si>
  <si>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</si>
  <si>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</si>
  <si>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</si>
  <si>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</si>
  <si>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</si>
  <si>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</si>
  <si>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</si>
  <si>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</si>
  <si>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</si>
  <si>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</si>
  <si>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</si>
  <si>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</si>
  <si>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</si>
  <si>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</si>
  <si>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</si>
  <si>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</si>
  <si>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</si>
  <si>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</si>
  <si>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</si>
  <si>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</si>
  <si>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</si>
  <si>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</si>
  <si>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</si>
  <si>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</si>
  <si>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</si>
  <si>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</si>
  <si>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</si>
  <si>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</si>
  <si>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</si>
  <si>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</si>
  <si>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</si>
  <si>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</si>
  <si>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</si>
  <si>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</si>
  <si>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</si>
  <si>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</si>
  <si>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</si>
  <si>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</si>
  <si>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</si>
  <si>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</si>
  <si>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</si>
  <si>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</si>
  <si>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</si>
  <si>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</si>
  <si>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</si>
  <si>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</si>
  <si>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</si>
  <si>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</si>
  <si>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</si>
  <si>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</si>
  <si>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</si>
  <si>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</si>
  <si>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</si>
  <si>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</si>
  <si>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</si>
  <si>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</si>
  <si>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</si>
  <si>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</si>
  <si>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</si>
  <si>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</si>
  <si>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</si>
  <si>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</si>
  <si>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</si>
  <si>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</si>
  <si>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</si>
  <si>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</si>
  <si>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</si>
  <si>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</si>
  <si>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</si>
  <si>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</si>
  <si>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</si>
  <si>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</si>
  <si>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</si>
  <si>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</si>
  <si>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</si>
  <si>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</si>
  <si>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</si>
  <si>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</si>
  <si>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</si>
  <si>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</si>
  <si>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</si>
  <si>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</si>
  <si>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</si>
  <si>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</si>
  <si>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</si>
  <si>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</si>
  <si>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</si>
  <si>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</si>
  <si>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</si>
  <si>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</si>
  <si>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</si>
  <si>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</si>
  <si>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</si>
  <si>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</si>
  <si>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</si>
  <si>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</si>
  <si>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</si>
  <si>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</si>
  <si>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</si>
  <si>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</si>
  <si>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</si>
  <si>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</si>
  <si>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</si>
  <si>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</si>
  <si>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</si>
  <si>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</si>
  <si>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</si>
  <si>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</si>
  <si>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</si>
  <si>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</si>
  <si>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</si>
  <si>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</si>
  <si>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</si>
  <si>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</si>
  <si>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</si>
  <si>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</si>
  <si>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</si>
  <si>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</si>
  <si>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</si>
  <si>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</si>
  <si>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</si>
  <si>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</si>
  <si>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</si>
  <si>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</si>
  <si>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</si>
  <si>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</si>
  <si>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</si>
  <si>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</si>
  <si>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</si>
  <si>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</si>
  <si>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</si>
  <si>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</si>
  <si>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</si>
  <si>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</si>
  <si>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</si>
  <si>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</si>
  <si>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</si>
  <si>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</si>
  <si>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</si>
  <si>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</si>
  <si>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</si>
  <si>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</si>
  <si>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</si>
  <si>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</si>
  <si>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</si>
  <si>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</si>
  <si>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</si>
  <si>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</si>
  <si>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</si>
  <si>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</si>
  <si>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</si>
  <si>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</si>
  <si>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</si>
  <si>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</si>
  <si>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</si>
  <si>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</si>
  <si>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</si>
  <si>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</si>
  <si>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</si>
  <si>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</si>
  <si>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</si>
  <si>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</si>
  <si>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</si>
  <si>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</si>
  <si>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</si>
  <si>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</si>
  <si>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</si>
  <si>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</si>
  <si>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</si>
  <si>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</si>
  <si>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</si>
  <si>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</si>
  <si>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</si>
  <si>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</si>
  <si>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</si>
  <si>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</si>
  <si>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</si>
  <si>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</si>
  <si>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</si>
  <si>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</si>
  <si>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</si>
  <si>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</si>
  <si>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</si>
  <si>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</si>
  <si>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</si>
  <si>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</si>
  <si>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</si>
  <si>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</si>
  <si>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</si>
  <si>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</si>
  <si>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</si>
  <si>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</si>
  <si>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</si>
  <si>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</si>
  <si>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</si>
  <si>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</si>
  <si>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</si>
  <si>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</si>
  <si>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</si>
  <si>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</si>
  <si>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</si>
  <si>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</si>
  <si>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</si>
  <si>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</si>
  <si>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</si>
  <si>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</si>
  <si>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</si>
  <si>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</si>
  <si>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</si>
  <si>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</si>
  <si>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</si>
  <si>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</si>
  <si>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</si>
  <si>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</si>
  <si>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</si>
  <si>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</si>
  <si>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</si>
  <si>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</si>
  <si>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</si>
  <si>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</si>
  <si>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</si>
  <si>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</si>
  <si>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</si>
  <si>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</si>
  <si>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</si>
  <si>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</si>
  <si>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</si>
  <si>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</si>
  <si>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</si>
  <si>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</si>
  <si>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</si>
  <si>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</si>
  <si>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</si>
  <si>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</si>
  <si>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</si>
  <si>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</si>
  <si>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</si>
  <si>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</si>
  <si>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</si>
  <si>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</si>
  <si>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</si>
  <si>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</si>
  <si>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</si>
  <si>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</si>
  <si>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</si>
  <si>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</si>
  <si>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</si>
  <si>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</si>
  <si>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</si>
  <si>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</si>
  <si>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</si>
  <si>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</si>
  <si>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</si>
  <si>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</si>
  <si>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</si>
  <si>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</si>
  <si>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</si>
  <si>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</si>
  <si>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</si>
  <si>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</si>
  <si>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</si>
  <si>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</si>
  <si>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</si>
  <si>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</si>
  <si>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</si>
  <si>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</si>
  <si>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</si>
  <si>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</si>
  <si>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</si>
  <si>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</si>
  <si>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</si>
  <si>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</si>
  <si>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</si>
  <si>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</si>
  <si>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</si>
  <si>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</si>
  <si>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</si>
  <si>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</si>
  <si>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</si>
  <si>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</si>
  <si>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</si>
  <si>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</si>
  <si>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</si>
  <si>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</si>
  <si>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</si>
  <si>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</si>
  <si>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</si>
  <si>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</si>
  <si>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</si>
  <si>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</si>
  <si>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</si>
  <si>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</si>
  <si>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</si>
  <si>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</si>
  <si>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</si>
  <si>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</si>
  <si>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</si>
  <si>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</si>
  <si>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</si>
  <si>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</si>
  <si>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</si>
  <si>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</si>
  <si>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</si>
  <si>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</si>
  <si>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</si>
  <si>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</si>
  <si>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</si>
  <si>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</si>
  <si>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</si>
  <si>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</si>
  <si>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</si>
  <si>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</si>
  <si>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</si>
  <si>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</si>
  <si>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</si>
  <si>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</si>
  <si>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</si>
  <si>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</si>
  <si>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</si>
  <si>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</si>
  <si>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</si>
  <si>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</si>
  <si>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</si>
  <si>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</si>
  <si>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</si>
  <si>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</si>
  <si>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</si>
  <si>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</si>
  <si>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</si>
  <si>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</si>
  <si>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</si>
  <si>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</si>
  <si>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</si>
  <si>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</si>
  <si>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</si>
  <si>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</si>
  <si>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</si>
  <si>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</si>
  <si>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</si>
  <si>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</si>
  <si>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</si>
  <si>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</si>
  <si>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</si>
  <si>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</si>
  <si>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</si>
  <si>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</si>
  <si>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</si>
  <si>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</si>
  <si>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</si>
  <si>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</si>
  <si>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</si>
  <si>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</si>
  <si>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</si>
  <si>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</si>
  <si>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</si>
  <si>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</si>
  <si>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</si>
  <si>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</si>
  <si>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</si>
  <si>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</si>
  <si>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</si>
  <si>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</si>
  <si>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</si>
  <si>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</si>
  <si>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</si>
  <si>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</si>
  <si>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</si>
  <si>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</si>
  <si>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</si>
  <si>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</si>
  <si>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</si>
  <si>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</si>
  <si>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</si>
  <si>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</si>
  <si>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</si>
  <si>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</si>
  <si>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</si>
  <si>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</si>
  <si>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</si>
  <si>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</si>
  <si>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</si>
  <si>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</si>
  <si>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</si>
  <si>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</si>
  <si>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</si>
  <si>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</si>
  <si>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</si>
  <si>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</si>
  <si>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</si>
  <si>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</si>
  <si>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</si>
  <si>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</si>
  <si>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</si>
  <si>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</si>
  <si>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</si>
  <si>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</si>
  <si>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</si>
  <si>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</si>
  <si>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</si>
  <si>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</si>
  <si>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</si>
  <si>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</si>
  <si>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</si>
  <si>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</si>
  <si>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</si>
  <si>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</si>
  <si>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</si>
  <si>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</si>
  <si>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</si>
  <si>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</si>
  <si>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</si>
  <si>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</si>
  <si>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</si>
  <si>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</si>
  <si>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</si>
  <si>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</si>
  <si>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</si>
  <si>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</si>
  <si>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</si>
  <si>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</si>
  <si>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</si>
  <si>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</si>
  <si>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</si>
  <si>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</si>
  <si>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</si>
  <si>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</si>
  <si>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</si>
  <si>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</si>
  <si>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</si>
  <si>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</si>
  <si>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</si>
  <si>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</si>
  <si>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</si>
  <si>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</si>
  <si>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</si>
  <si>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</si>
  <si>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</si>
  <si>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</si>
  <si>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</si>
  <si>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</si>
  <si>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</si>
  <si>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</si>
  <si>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</si>
  <si>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</si>
  <si>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</si>
  <si>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</si>
  <si>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</si>
  <si>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</si>
  <si>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</si>
  <si>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</si>
  <si>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</si>
  <si>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</si>
  <si>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</si>
  <si>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</si>
  <si>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</si>
  <si>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</si>
  <si>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</si>
  <si>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</si>
  <si>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</si>
  <si>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</si>
  <si>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</si>
  <si>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</si>
  <si>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</si>
  <si>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</si>
  <si>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</si>
  <si>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</si>
  <si>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</si>
  <si>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</si>
  <si>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</si>
  <si>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</si>
  <si>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</si>
  <si>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</si>
  <si>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</si>
  <si>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</si>
  <si>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</si>
  <si>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</si>
  <si>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</si>
  <si>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</si>
  <si>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</si>
  <si>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</si>
  <si>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</si>
  <si>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</si>
  <si>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</si>
  <si>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</si>
  <si>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</si>
  <si>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</si>
  <si>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</si>
  <si>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</si>
  <si>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</si>
  <si>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</si>
  <si>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</si>
  <si>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</si>
  <si>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</si>
  <si>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</si>
  <si>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</si>
  <si>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</si>
  <si>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</si>
  <si>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</si>
  <si>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</si>
  <si>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</si>
  <si>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</si>
  <si>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</si>
  <si>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</si>
  <si>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</si>
  <si>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</si>
  <si>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</si>
  <si>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</si>
  <si>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</si>
  <si>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</si>
  <si>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</si>
  <si>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</si>
  <si>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</si>
  <si>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</si>
  <si>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</si>
  <si>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</si>
  <si>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</si>
  <si>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</si>
  <si>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</si>
  <si>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</si>
  <si>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</si>
  <si>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</si>
  <si>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</si>
  <si>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</si>
  <si>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</si>
  <si>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</si>
  <si>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</si>
  <si>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</si>
  <si>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</si>
  <si>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</si>
  <si>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</si>
  <si>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</si>
  <si>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</si>
  <si>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</si>
  <si>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</si>
  <si>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</si>
  <si>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</si>
  <si>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</si>
  <si>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</si>
  <si>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</si>
  <si>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</si>
  <si>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</si>
  <si>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</si>
  <si>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</si>
  <si>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</si>
  <si>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</si>
  <si>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</si>
  <si>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</si>
  <si>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</si>
  <si>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</si>
  <si>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</si>
  <si>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</si>
  <si>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</si>
  <si>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</si>
  <si>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</si>
  <si>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</si>
  <si>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</si>
  <si>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</si>
  <si>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</si>
  <si>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</si>
  <si>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</si>
  <si>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</si>
  <si>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</si>
  <si>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</si>
  <si>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</si>
  <si>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</si>
  <si>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</si>
  <si>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</si>
  <si>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</si>
  <si>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</si>
  <si>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</si>
  <si>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</si>
  <si>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</si>
  <si>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</si>
  <si>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</si>
  <si>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</si>
  <si>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</si>
  <si>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</si>
  <si>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</si>
  <si>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</si>
  <si>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</si>
  <si>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</si>
  <si>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</si>
  <si>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</si>
  <si>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</si>
  <si>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</si>
  <si>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</si>
  <si>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</si>
  <si>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</si>
  <si>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</si>
  <si>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</si>
  <si>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</si>
  <si>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</si>
  <si>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</si>
  <si>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</si>
  <si>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</si>
  <si>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</si>
  <si>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</si>
  <si>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</si>
  <si>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</si>
  <si>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</si>
  <si>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</si>
  <si>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</si>
  <si>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</si>
  <si>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</si>
  <si>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</si>
  <si>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</si>
  <si>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</si>
  <si>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</si>
  <si>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</si>
  <si>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</si>
  <si>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</si>
  <si>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</si>
  <si>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</si>
  <si>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</si>
  <si>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</si>
  <si>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</si>
  <si>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</si>
  <si>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</si>
  <si>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</si>
  <si>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</si>
  <si>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</si>
  <si>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</si>
  <si>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</si>
  <si>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</si>
  <si>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</si>
  <si>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</si>
  <si>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</si>
  <si>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</si>
  <si>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</si>
  <si>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</si>
  <si>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</si>
  <si>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</si>
  <si>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</si>
  <si>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</si>
  <si>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</si>
  <si>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</si>
  <si>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</si>
  <si>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</si>
  <si>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</si>
  <si>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</si>
  <si>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</si>
  <si>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</si>
  <si>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</si>
  <si>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</si>
  <si>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</si>
  <si>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</si>
  <si>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</si>
  <si>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</si>
  <si>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</si>
  <si>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</si>
  <si>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</si>
  <si>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</si>
  <si>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</si>
  <si>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</si>
  <si>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</si>
  <si>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</si>
  <si>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</si>
  <si>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</si>
  <si>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</si>
  <si>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</si>
  <si>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</si>
  <si>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</si>
  <si>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</si>
  <si>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</si>
  <si>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</si>
  <si>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</si>
  <si>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</si>
  <si>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</si>
  <si>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</si>
  <si>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</si>
  <si>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</si>
  <si>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</si>
  <si>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</si>
  <si>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</si>
  <si>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</si>
  <si>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</si>
  <si>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</si>
  <si>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</si>
  <si>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</si>
  <si>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</si>
  <si>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</si>
  <si>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</si>
  <si>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</si>
  <si>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</si>
  <si>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</si>
  <si>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</si>
  <si>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</si>
  <si>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</si>
  <si>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</si>
  <si>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</si>
  <si>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</si>
  <si>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</si>
  <si>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</si>
  <si>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</si>
  <si>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</si>
  <si>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</si>
  <si>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</si>
  <si>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</si>
  <si>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</si>
  <si>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</si>
  <si>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</si>
  <si>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</si>
  <si>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</si>
  <si>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</si>
  <si>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</si>
  <si>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</si>
  <si>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</si>
  <si>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</si>
  <si>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</si>
  <si>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</si>
  <si>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</si>
  <si>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</si>
  <si>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</si>
  <si>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</si>
  <si>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</si>
  <si>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</si>
  <si>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</si>
  <si>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</si>
  <si>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</si>
  <si>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</si>
  <si>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</si>
  <si>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</si>
  <si>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</si>
  <si>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</si>
  <si>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</si>
  <si>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</si>
  <si>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</si>
  <si>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</si>
  <si>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</si>
  <si>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</si>
  <si>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</si>
  <si>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</si>
  <si>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</si>
  <si>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</si>
  <si>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</si>
  <si>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</si>
  <si>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</si>
  <si>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</si>
  <si>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</si>
  <si>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</si>
  <si>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</si>
  <si>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</si>
  <si>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</si>
  <si>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</si>
  <si>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</si>
  <si>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</si>
  <si>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</si>
  <si>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</si>
  <si>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</si>
  <si>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</si>
  <si>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</si>
  <si>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</si>
  <si>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</si>
  <si>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</si>
  <si>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</si>
  <si>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</si>
  <si>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</si>
  <si>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</si>
  <si>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</si>
  <si>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</si>
  <si>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</si>
  <si>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</si>
  <si>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</si>
  <si>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</si>
  <si>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</si>
  <si>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</si>
  <si>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</si>
  <si>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</si>
  <si>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</si>
  <si>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</si>
  <si>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</si>
  <si>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</si>
  <si>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</si>
  <si>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</si>
  <si>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</si>
  <si>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</si>
  <si>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</si>
  <si>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</si>
  <si>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</si>
  <si>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</si>
  <si>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</si>
  <si>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</si>
  <si>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</si>
  <si>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</si>
  <si>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</si>
  <si>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</si>
  <si>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</si>
  <si>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</si>
  <si>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</si>
  <si>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</si>
  <si>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</si>
  <si>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</si>
  <si>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</si>
  <si>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</si>
  <si>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</si>
  <si>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</si>
  <si>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</si>
  <si>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</si>
  <si>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</si>
  <si>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</si>
  <si>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</si>
  <si>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</si>
  <si>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</si>
  <si>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</si>
  <si>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</si>
  <si>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</si>
  <si>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</si>
  <si>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</si>
  <si>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</si>
  <si>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</si>
  <si>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</si>
  <si>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</si>
  <si>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</si>
  <si>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</si>
  <si>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</si>
  <si>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</si>
  <si>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</si>
  <si>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</si>
  <si>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</si>
  <si>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</si>
  <si>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</si>
  <si>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</si>
  <si>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</si>
  <si>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</si>
  <si>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</si>
  <si>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</si>
  <si>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</si>
  <si>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</si>
  <si>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</si>
  <si>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</si>
  <si>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</si>
  <si>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</si>
  <si>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</si>
  <si>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</si>
  <si>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</si>
  <si>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</si>
  <si>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</si>
  <si>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</si>
  <si>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</si>
  <si>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</si>
  <si>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</si>
  <si>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</si>
  <si>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</si>
  <si>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</si>
  <si>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</si>
  <si>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</si>
  <si>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</si>
  <si>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</si>
  <si>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</si>
  <si>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</si>
  <si>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</si>
  <si>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</si>
  <si>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</si>
  <si>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</si>
  <si>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</si>
  <si>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</si>
  <si>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</si>
  <si>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</si>
  <si>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</si>
  <si>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</si>
  <si>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</si>
  <si>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</si>
  <si>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</si>
  <si>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</si>
  <si>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</si>
  <si>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</si>
  <si>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</si>
  <si>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</si>
  <si>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</si>
  <si>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</si>
  <si>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</si>
  <si>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</si>
  <si>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</si>
  <si>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</si>
  <si>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</si>
  <si>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</si>
  <si>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</si>
  <si>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</si>
  <si>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</si>
  <si>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</si>
  <si>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</si>
  <si>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</si>
  <si>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</si>
  <si>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</si>
  <si>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</si>
  <si>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</si>
  <si>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</si>
  <si>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</si>
  <si>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</si>
  <si>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</si>
  <si>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</si>
  <si>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</si>
  <si>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</si>
  <si>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</si>
  <si>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</si>
  <si>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</si>
  <si>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</si>
  <si>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</si>
  <si>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</si>
  <si>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</si>
  <si>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</si>
  <si>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</si>
  <si>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</si>
  <si>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</si>
  <si>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</si>
  <si>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</si>
  <si>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</si>
  <si>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</si>
  <si>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</si>
  <si>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</si>
  <si>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</si>
  <si>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</si>
  <si>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</si>
  <si>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</si>
  <si>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</si>
  <si>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</si>
  <si>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</si>
  <si>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</si>
  <si>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</si>
  <si>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</si>
  <si>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</si>
  <si>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</si>
  <si>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</si>
  <si>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</si>
  <si>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</si>
  <si>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</si>
  <si>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</si>
  <si>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</si>
  <si>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</si>
  <si>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</si>
  <si>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</si>
  <si>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</si>
  <si>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</si>
  <si>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</si>
  <si>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</si>
  <si>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</si>
  <si>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</si>
  <si>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</si>
  <si>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</si>
  <si>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</si>
  <si>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</si>
  <si>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</si>
  <si>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</si>
  <si>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</si>
  <si>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</si>
  <si>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</si>
  <si>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</si>
  <si>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</si>
  <si>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</si>
  <si>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</si>
  <si>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</si>
  <si>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</si>
  <si>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</si>
  <si>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</si>
  <si>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</si>
  <si>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</si>
  <si>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</si>
  <si>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</si>
  <si>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</si>
  <si>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</si>
  <si>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</si>
  <si>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</si>
  <si>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</si>
  <si>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</si>
  <si>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</si>
  <si>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</si>
  <si>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</si>
  <si>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</si>
  <si>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</si>
  <si>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</si>
  <si>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</si>
  <si>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</si>
  <si>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</si>
  <si>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</si>
  <si>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</si>
  <si>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</si>
  <si>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</si>
  <si>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</si>
  <si>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</si>
  <si>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</si>
  <si>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</si>
  <si>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</si>
  <si>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</si>
  <si>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</si>
  <si>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</si>
  <si>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</si>
  <si>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</si>
  <si>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</si>
  <si>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</si>
  <si>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</si>
  <si>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</si>
  <si>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</si>
  <si>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</si>
  <si>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</si>
  <si>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</si>
  <si>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</si>
  <si>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</si>
  <si>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</si>
  <si>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</si>
  <si>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</si>
  <si>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</si>
  <si>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</si>
  <si>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</si>
  <si>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</si>
  <si>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</si>
  <si>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</si>
  <si>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</si>
  <si>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</si>
  <si>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</si>
  <si>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</si>
  <si>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</si>
  <si>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</si>
  <si>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</si>
  <si>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</si>
  <si>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</si>
  <si>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</si>
  <si>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</si>
  <si>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</si>
  <si>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</si>
  <si>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</si>
  <si>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</si>
  <si>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</si>
  <si>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</si>
  <si>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</si>
  <si>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</si>
  <si>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</si>
  <si>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</si>
  <si>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</si>
  <si>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</si>
  <si>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</si>
  <si>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</si>
  <si>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</si>
  <si>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</si>
  <si>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</si>
  <si>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</si>
  <si>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</si>
  <si>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</si>
  <si>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</si>
  <si>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</si>
  <si>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</si>
  <si>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</si>
  <si>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</si>
  <si>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</si>
  <si>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</si>
  <si>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</si>
  <si>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</si>
  <si>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</si>
  <si>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</si>
  <si>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</si>
  <si>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</si>
  <si>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</si>
  <si>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</si>
  <si>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</si>
  <si>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</si>
  <si>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</si>
  <si>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</si>
  <si>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</si>
  <si>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</si>
  <si>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</si>
  <si>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</si>
  <si>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</si>
  <si>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</si>
  <si>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</si>
  <si>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</si>
  <si>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</si>
  <si>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</si>
  <si>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</si>
  <si>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</si>
  <si>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</si>
  <si>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</si>
  <si>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</si>
  <si>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</si>
  <si>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</si>
  <si>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</si>
  <si>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</si>
  <si>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</si>
  <si>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</si>
  <si>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</si>
  <si>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</si>
  <si>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</si>
  <si>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</si>
  <si>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</si>
  <si>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</si>
  <si>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</si>
  <si>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</si>
  <si>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</si>
  <si>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</si>
  <si>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</si>
  <si>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</si>
  <si>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</si>
  <si>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</si>
  <si>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</si>
  <si>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</si>
  <si>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</si>
  <si>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</si>
  <si>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</si>
  <si>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</si>
  <si>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</si>
  <si>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</si>
  <si>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</si>
  <si>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</si>
  <si>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</si>
  <si>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</si>
  <si>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</si>
  <si>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</si>
  <si>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</si>
  <si>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</si>
  <si>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</si>
  <si>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</si>
  <si>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</si>
  <si>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</si>
  <si>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</si>
  <si>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</si>
  <si>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</si>
  <si>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</si>
  <si>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</si>
  <si>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</si>
  <si>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</si>
  <si>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</si>
  <si>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</si>
  <si>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</si>
  <si>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</si>
  <si>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</si>
  <si>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</si>
  <si>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</si>
  <si>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</si>
  <si>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</si>
  <si>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</si>
  <si>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</si>
  <si>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</si>
  <si>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</si>
  <si>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</si>
  <si>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</si>
  <si>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</si>
  <si>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</si>
  <si>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</si>
  <si>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</si>
  <si>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</si>
  <si>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</si>
  <si>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</si>
  <si>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</si>
  <si>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</si>
  <si>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</si>
  <si>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</si>
  <si>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</si>
  <si>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</si>
  <si>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</si>
  <si>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</si>
  <si>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</si>
  <si>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</si>
  <si>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</si>
  <si>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</si>
  <si>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</si>
  <si>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</si>
  <si>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</si>
  <si>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</si>
  <si>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</si>
  <si>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</si>
  <si>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</si>
  <si>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</si>
  <si>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</si>
  <si>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</si>
  <si>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</si>
  <si>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</si>
  <si>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</si>
  <si>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</si>
  <si>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</si>
  <si>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</si>
  <si>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</si>
  <si>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</si>
  <si>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</si>
  <si>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</si>
  <si>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</si>
  <si>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</si>
  <si>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</si>
  <si>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</si>
  <si>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</si>
  <si>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</si>
  <si>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</si>
  <si>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</si>
  <si>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</si>
  <si>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</si>
  <si>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</si>
  <si>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</si>
  <si>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</si>
  <si>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</si>
  <si>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</si>
  <si>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</si>
  <si>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</si>
  <si>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</si>
  <si>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</si>
  <si>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</si>
  <si>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</si>
  <si>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</si>
  <si>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</si>
  <si>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</si>
  <si>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</si>
  <si>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</si>
  <si>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</si>
  <si>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</si>
  <si>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</si>
  <si>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</si>
  <si>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</si>
  <si>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</si>
  <si>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</si>
  <si>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</si>
  <si>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</si>
  <si>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</si>
  <si>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</si>
  <si>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</si>
  <si>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</si>
  <si>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</si>
  <si>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</si>
  <si>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</si>
  <si>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</si>
  <si>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</si>
  <si>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</si>
  <si>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</si>
  <si>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</si>
  <si>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</si>
  <si>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</si>
  <si>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</si>
  <si>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</si>
  <si>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</si>
  <si>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</si>
  <si>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</si>
  <si>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</si>
  <si>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</si>
  <si>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</si>
  <si>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</si>
  <si>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</si>
  <si>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</si>
  <si>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</si>
  <si>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</si>
  <si>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</si>
  <si>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</si>
  <si>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</si>
  <si>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</si>
  <si>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</si>
  <si>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</si>
  <si>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</si>
  <si>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</si>
  <si>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</si>
  <si>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</si>
  <si>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</si>
  <si>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</si>
  <si>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</si>
  <si>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</si>
  <si>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</si>
  <si>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</si>
  <si>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</si>
  <si>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</si>
  <si>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</si>
  <si>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</si>
  <si>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</si>
  <si>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</si>
  <si>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</si>
  <si>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</si>
  <si>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</si>
  <si>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</si>
  <si>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</si>
  <si>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</si>
  <si>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</si>
  <si>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</si>
  <si>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</si>
  <si>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</si>
  <si>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</si>
  <si>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</si>
  <si>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</si>
  <si>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</si>
  <si>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</si>
  <si>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</si>
  <si>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</si>
  <si>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</si>
  <si>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</si>
  <si>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</si>
  <si>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</si>
  <si>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</si>
  <si>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</si>
  <si>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</si>
  <si>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</si>
  <si>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</si>
  <si>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</si>
  <si>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</si>
  <si>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</si>
  <si>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</si>
  <si>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</si>
  <si>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</si>
  <si>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</si>
  <si>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</si>
  <si>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</si>
  <si>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</si>
  <si>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</si>
  <si>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</si>
  <si>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</si>
  <si>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</si>
  <si>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</si>
  <si>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</si>
  <si>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</si>
  <si>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</si>
  <si>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</si>
  <si>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</si>
  <si>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</si>
  <si>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</si>
  <si>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</si>
  <si>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</si>
  <si>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</si>
  <si>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</si>
  <si>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</si>
  <si>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</si>
  <si>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</si>
  <si>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</si>
  <si>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</si>
  <si>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</si>
  <si>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</si>
  <si>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</si>
  <si>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</si>
  <si>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</si>
  <si>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</si>
  <si>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</si>
  <si>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</si>
  <si>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</si>
  <si>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</si>
  <si>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</si>
  <si>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</si>
  <si>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</si>
  <si>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</si>
  <si>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</si>
  <si>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</si>
  <si>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</si>
  <si>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</si>
  <si>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</si>
  <si>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</si>
  <si>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</si>
  <si>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</si>
  <si>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</si>
  <si>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</si>
  <si>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</si>
  <si>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</si>
  <si>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</si>
  <si>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</si>
  <si>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</si>
  <si>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</si>
  <si>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</si>
  <si>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</si>
  <si>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</si>
  <si>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</si>
  <si>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</si>
  <si>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</si>
  <si>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</si>
  <si>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</si>
  <si>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</si>
  <si>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</si>
  <si>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</si>
  <si>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</si>
  <si>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</si>
  <si>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</si>
  <si>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</si>
  <si>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</si>
  <si>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</si>
  <si>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</si>
  <si>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</si>
  <si>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</si>
  <si>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</si>
  <si>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</si>
  <si>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</si>
  <si>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</si>
  <si>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</si>
  <si>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</si>
  <si>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</si>
  <si>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</si>
  <si>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</si>
  <si>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</si>
  <si>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</si>
  <si>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</si>
  <si>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</si>
  <si>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</si>
  <si>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</si>
  <si>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</si>
  <si>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</si>
  <si>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</si>
  <si>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</si>
  <si>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</si>
  <si>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</si>
  <si>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</si>
  <si>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</si>
  <si>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</si>
  <si>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</si>
  <si>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</si>
  <si>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</si>
  <si>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</si>
  <si>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</si>
  <si>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</si>
  <si>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</si>
  <si>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</si>
  <si>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</si>
  <si>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</si>
  <si>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</si>
  <si>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</si>
  <si>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</si>
  <si>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</si>
  <si>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</si>
  <si>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</si>
  <si>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</si>
  <si>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</si>
  <si>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</si>
  <si>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</si>
  <si>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</si>
  <si>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</si>
  <si>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</si>
  <si>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</si>
  <si>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</si>
  <si>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</si>
  <si>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</si>
  <si>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</si>
  <si>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</si>
  <si>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</si>
  <si>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</si>
  <si>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</si>
  <si>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</si>
  <si>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</si>
  <si>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</si>
  <si>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</si>
  <si>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</si>
  <si>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</si>
  <si>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</si>
  <si>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</si>
  <si>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</si>
  <si>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</si>
  <si>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</si>
  <si>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</si>
  <si>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</si>
  <si>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</si>
  <si>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</si>
  <si>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</si>
  <si>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</si>
  <si>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</si>
  <si>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</si>
  <si>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</si>
  <si>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</si>
  <si>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</si>
  <si>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</si>
  <si>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</si>
  <si>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</si>
  <si>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</si>
  <si>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</si>
  <si>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</si>
  <si>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</si>
  <si>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</si>
  <si>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</si>
  <si>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</si>
  <si>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</si>
  <si>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</si>
  <si>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</si>
  <si>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</si>
  <si>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</si>
  <si>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</si>
  <si>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</si>
  <si>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</si>
  <si>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</si>
  <si>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</si>
  <si>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</si>
  <si>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</si>
  <si>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</si>
  <si>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</si>
  <si>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</si>
  <si>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</si>
  <si>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</si>
  <si>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</si>
  <si>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</si>
  <si>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</si>
  <si>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</si>
  <si>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</si>
  <si>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</si>
  <si>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</si>
  <si>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</si>
  <si>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</si>
  <si>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</si>
  <si>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</si>
  <si>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</si>
  <si>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</si>
  <si>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</si>
  <si>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</si>
  <si>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</si>
  <si>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</si>
  <si>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</si>
  <si>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</si>
  <si>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</si>
  <si>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</si>
  <si>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</si>
  <si>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</si>
  <si>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</si>
  <si>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</si>
  <si>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</si>
  <si>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</si>
  <si>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</si>
  <si>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</si>
  <si>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</si>
  <si>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</si>
  <si>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</si>
  <si>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</si>
  <si>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</si>
  <si>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</si>
  <si>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</si>
  <si>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</si>
  <si>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</si>
  <si>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</si>
  <si>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</si>
  <si>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</si>
  <si>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</si>
  <si>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</si>
  <si>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</si>
  <si>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</si>
  <si>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</si>
  <si>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</si>
  <si>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</si>
  <si>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</si>
  <si>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</si>
  <si>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</si>
  <si>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</si>
  <si>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</si>
  <si>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</si>
  <si>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</si>
  <si>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</si>
  <si>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</si>
  <si>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</si>
  <si>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</si>
  <si>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</si>
  <si>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</si>
  <si>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</si>
  <si>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</si>
  <si>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</si>
  <si>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</si>
  <si>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</si>
  <si>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</si>
  <si>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</si>
  <si>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</si>
  <si>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</si>
  <si>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</si>
  <si>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</si>
  <si>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</si>
  <si>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</si>
  <si>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</si>
  <si>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</si>
  <si>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</si>
  <si>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</si>
  <si>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</si>
  <si>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</si>
  <si>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</si>
  <si>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</si>
  <si>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</si>
  <si>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</si>
  <si>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</si>
  <si>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</si>
  <si>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</si>
  <si>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</si>
  <si>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</si>
  <si>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</si>
  <si>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</si>
  <si>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</si>
  <si>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</si>
  <si>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</si>
  <si>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</si>
  <si>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</si>
  <si>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</si>
  <si>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</si>
  <si>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</si>
  <si>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</si>
  <si>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</si>
  <si>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</si>
  <si>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</si>
  <si>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</si>
  <si>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</si>
  <si>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</si>
  <si>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</si>
  <si>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</si>
  <si>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</si>
  <si>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</si>
  <si>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</si>
  <si>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</si>
  <si>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</si>
  <si>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</si>
  <si>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</si>
  <si>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</si>
  <si>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</si>
  <si>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</si>
  <si>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</si>
  <si>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</si>
  <si>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</si>
  <si>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</si>
  <si>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</si>
  <si>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</si>
  <si>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</si>
  <si>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</si>
  <si>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</si>
  <si>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</si>
  <si>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</si>
  <si>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</si>
  <si>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</si>
  <si>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</si>
  <si>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</si>
  <si>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</si>
  <si>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</si>
  <si>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</si>
  <si>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</si>
  <si>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</si>
  <si>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</si>
  <si>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</si>
  <si>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</si>
  <si>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</si>
  <si>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</si>
  <si>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</si>
  <si>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</si>
  <si>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</si>
  <si>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</si>
  <si>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</si>
  <si>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</si>
  <si>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</si>
  <si>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</si>
  <si>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</si>
  <si>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</si>
  <si>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</si>
  <si>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</si>
  <si>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</si>
  <si>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</si>
  <si>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</si>
  <si>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</si>
  <si>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</si>
  <si>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</si>
  <si>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</si>
  <si>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</si>
  <si>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</si>
  <si>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</si>
  <si>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</si>
  <si>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</si>
  <si>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</si>
  <si>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</si>
  <si>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</si>
  <si>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</si>
  <si>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</si>
  <si>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</si>
  <si>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</si>
  <si>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</si>
  <si>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</si>
  <si>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</si>
  <si>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</si>
  <si>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</si>
  <si>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</si>
  <si>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</si>
  <si>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</si>
  <si>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</si>
  <si>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</si>
  <si>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</si>
  <si>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</si>
  <si>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</si>
  <si>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</si>
  <si>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</si>
  <si>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</si>
  <si>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</si>
  <si>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</si>
  <si>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</si>
  <si>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</si>
  <si>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</si>
  <si>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</si>
  <si>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</si>
  <si>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</si>
  <si>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</si>
  <si>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</si>
  <si>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</si>
  <si>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</si>
  <si>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</si>
  <si>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</si>
  <si>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</si>
  <si>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</si>
  <si>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</si>
  <si>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</si>
  <si>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</si>
  <si>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</si>
  <si>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</si>
  <si>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</si>
  <si>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</si>
  <si>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</si>
  <si>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</si>
  <si>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</si>
  <si>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</si>
  <si>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</si>
  <si>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</si>
  <si>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</si>
  <si>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</si>
  <si>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</si>
  <si>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</si>
  <si>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</si>
  <si>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</si>
  <si>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</si>
  <si>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</si>
  <si>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</si>
  <si>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</si>
  <si>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</si>
  <si>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</si>
  <si>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</si>
  <si>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</si>
  <si>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</si>
  <si>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</si>
  <si>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</si>
  <si>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</si>
  <si>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</si>
  <si>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</si>
  <si>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</si>
  <si>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</si>
  <si>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</si>
  <si>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</si>
  <si>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</si>
  <si>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</si>
  <si>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</si>
  <si>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</si>
  <si>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</si>
  <si>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</si>
  <si>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</si>
  <si>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</si>
  <si>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</si>
  <si>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</si>
  <si>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</si>
  <si>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</si>
  <si>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</si>
  <si>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</si>
  <si>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</si>
  <si>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</si>
  <si>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</si>
  <si>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</si>
  <si>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</si>
  <si>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</si>
  <si>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</si>
  <si>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</si>
  <si>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</si>
  <si>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</si>
  <si>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</si>
  <si>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</si>
  <si>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</si>
  <si>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</si>
  <si>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</si>
  <si>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</si>
  <si>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</si>
  <si>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</si>
  <si>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</si>
  <si>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</si>
  <si>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</si>
  <si>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</si>
  <si>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</si>
  <si>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</si>
  <si>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</si>
  <si>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</si>
  <si>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</si>
  <si>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</si>
  <si>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</si>
  <si>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</si>
  <si>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</si>
  <si>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</si>
  <si>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</si>
  <si>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</si>
  <si>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</si>
  <si>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</si>
  <si>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</si>
  <si>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</si>
  <si>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</si>
  <si>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</si>
  <si>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</si>
  <si>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</si>
  <si>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</si>
  <si>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</si>
  <si>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</si>
  <si>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</si>
  <si>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</si>
  <si>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</si>
  <si>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</si>
  <si>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</si>
  <si>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</si>
  <si>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</si>
  <si>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</si>
  <si>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</si>
  <si>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</si>
  <si>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</si>
  <si>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</si>
  <si>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</si>
  <si>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</si>
  <si>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</si>
  <si>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</si>
  <si>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</si>
  <si>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</si>
  <si>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</si>
  <si>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</si>
  <si>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</si>
  <si>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</si>
  <si>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</si>
  <si>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</si>
  <si>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</si>
  <si>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</si>
  <si>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</si>
  <si>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</si>
  <si>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</si>
  <si>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</si>
  <si>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</si>
  <si>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</si>
  <si>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</si>
  <si>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</si>
  <si>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</si>
  <si>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</si>
  <si>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</si>
  <si>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</si>
  <si>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</si>
  <si>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</si>
  <si>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</si>
  <si>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</si>
  <si>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</si>
  <si>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</si>
  <si>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</si>
  <si>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</si>
  <si>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</si>
  <si>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</si>
  <si>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</si>
  <si>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</si>
  <si>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</si>
  <si>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</si>
  <si>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</si>
  <si>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</si>
  <si>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</si>
  <si>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</si>
  <si>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</si>
  <si>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</si>
  <si>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</si>
  <si>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</si>
  <si>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</si>
  <si>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</si>
  <si>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</si>
  <si>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</si>
  <si>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</si>
  <si>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</si>
  <si>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</si>
  <si>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</si>
  <si>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</si>
  <si>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</si>
  <si>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</si>
  <si>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</si>
  <si>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</si>
  <si>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</si>
  <si>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</si>
  <si>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</si>
  <si>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</si>
  <si>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</si>
  <si>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</si>
  <si>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</si>
  <si>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</si>
  <si>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</si>
  <si>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</si>
  <si>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</si>
  <si>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</si>
  <si>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</si>
  <si>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</si>
  <si>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</si>
  <si>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</si>
  <si>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</si>
  <si>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</si>
  <si>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</si>
  <si>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</si>
  <si>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</si>
  <si>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</si>
  <si>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</si>
  <si>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</si>
  <si>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</si>
  <si>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</si>
  <si>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</si>
  <si>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</si>
  <si>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</si>
  <si>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</si>
  <si>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</si>
  <si>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</si>
  <si>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</si>
  <si>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</si>
  <si>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</si>
  <si>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</si>
  <si>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</si>
  <si>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</si>
  <si>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</si>
  <si>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</si>
  <si>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</si>
  <si>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</si>
  <si>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</si>
  <si>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</si>
  <si>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</si>
  <si>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</si>
  <si>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</si>
  <si>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</si>
  <si>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</si>
  <si>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</si>
  <si>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</si>
  <si>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</si>
  <si>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</si>
  <si>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</si>
  <si>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</si>
  <si>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</si>
  <si>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</si>
  <si>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</si>
  <si>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</si>
  <si>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</si>
  <si>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</si>
  <si>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</si>
  <si>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</si>
  <si>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</si>
  <si>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</si>
  <si>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</si>
  <si>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</si>
  <si>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</si>
  <si>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</si>
  <si>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</si>
  <si>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</si>
  <si>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</si>
  <si>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</si>
  <si>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</si>
  <si>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</si>
  <si>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</si>
  <si>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</si>
  <si>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</si>
  <si>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</si>
  <si>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</si>
  <si>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</si>
  <si>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</si>
  <si>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</si>
  <si>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</si>
  <si>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</si>
  <si>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</si>
  <si>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</si>
  <si>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</si>
  <si>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</si>
  <si>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</si>
  <si>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</si>
  <si>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</si>
  <si>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</si>
  <si>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</si>
  <si>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</si>
  <si>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</si>
  <si>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</si>
  <si>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</si>
  <si>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</si>
  <si>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</si>
  <si>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</si>
  <si>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</si>
  <si>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</si>
  <si>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</si>
  <si>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</si>
  <si>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</si>
  <si>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</si>
  <si>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</si>
  <si>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</si>
  <si>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</si>
  <si>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</si>
  <si>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</si>
  <si>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</si>
  <si>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</si>
  <si>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</si>
  <si>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</si>
  <si>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</si>
  <si>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</si>
  <si>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</si>
  <si>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</si>
  <si>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</si>
  <si>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</si>
  <si>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</si>
  <si>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</si>
  <si>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</si>
  <si>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</si>
  <si>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</si>
  <si>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</si>
  <si>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</si>
  <si>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</si>
  <si>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</si>
  <si>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</si>
  <si>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</si>
  <si>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</si>
  <si>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</si>
  <si>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</si>
  <si>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</si>
  <si>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</si>
  <si>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</si>
  <si>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</si>
  <si>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</si>
  <si>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</si>
  <si>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</si>
  <si>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</si>
  <si>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</si>
  <si>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</si>
  <si>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</si>
  <si>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</si>
  <si>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</si>
  <si>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</si>
  <si>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</si>
  <si>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</si>
  <si>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</si>
  <si>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</si>
  <si>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</si>
  <si>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</si>
  <si>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</si>
  <si>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</si>
  <si>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</si>
  <si>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</si>
  <si>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</si>
  <si>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</si>
  <si>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</si>
  <si>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</si>
  <si>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</si>
  <si>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</si>
  <si>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</si>
  <si>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</si>
  <si>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</si>
  <si>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</si>
  <si>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</si>
  <si>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</si>
  <si>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</si>
  <si>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</si>
  <si>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</si>
  <si>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</si>
  <si>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</si>
  <si>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</si>
  <si>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</si>
  <si>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</si>
  <si>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</si>
  <si>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</si>
  <si>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</si>
  <si>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</si>
  <si>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</si>
  <si>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</si>
  <si>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</si>
  <si>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</si>
  <si>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</si>
  <si>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</si>
  <si>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</si>
  <si>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</si>
  <si>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</si>
  <si>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</si>
  <si>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</si>
  <si>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</si>
  <si>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</si>
  <si>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</si>
  <si>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</si>
  <si>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</si>
  <si>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</si>
  <si>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</si>
  <si>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</si>
  <si>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</si>
  <si>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</si>
  <si>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</si>
  <si>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</si>
  <si>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</si>
  <si>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</si>
  <si>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</si>
  <si>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</si>
  <si>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</si>
  <si>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</si>
  <si>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</si>
  <si>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</si>
  <si>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</si>
  <si>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</si>
  <si>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</si>
  <si>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</si>
  <si>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</si>
  <si>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</si>
  <si>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</si>
  <si>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</si>
  <si>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</si>
  <si>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</si>
  <si>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</si>
  <si>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</si>
  <si>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</si>
  <si>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</si>
  <si>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</si>
  <si>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</si>
  <si>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</si>
  <si>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</si>
  <si>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</si>
  <si>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</si>
  <si>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</si>
  <si>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</si>
  <si>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</si>
  <si>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</si>
  <si>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</si>
  <si>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</si>
  <si>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</si>
  <si>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</si>
  <si>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</si>
  <si>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</si>
  <si>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</si>
  <si>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</si>
  <si>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</si>
  <si>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</si>
  <si>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</si>
  <si>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</si>
  <si>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</si>
  <si>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</si>
  <si>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</si>
  <si>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</si>
  <si>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</si>
  <si>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</si>
  <si>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</si>
  <si>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</si>
  <si>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</si>
  <si>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</si>
  <si>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</si>
  <si>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</si>
  <si>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</si>
  <si>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</si>
  <si>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</si>
  <si>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</si>
  <si>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</si>
  <si>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</si>
  <si>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</si>
  <si>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</si>
  <si>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</si>
  <si>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</si>
  <si>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</si>
  <si>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</si>
  <si>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</si>
  <si>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</si>
  <si>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</si>
  <si>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</si>
  <si>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</si>
  <si>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</si>
  <si>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</si>
  <si>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</si>
  <si>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</si>
  <si>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</si>
  <si>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</si>
  <si>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</si>
  <si>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</si>
  <si>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</si>
  <si>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</si>
  <si>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</si>
  <si>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</si>
  <si>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</si>
  <si>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</si>
  <si>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</si>
  <si>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</si>
  <si>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</si>
  <si>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</si>
  <si>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</si>
  <si>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</si>
  <si>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</si>
  <si>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</si>
  <si>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</si>
  <si>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</si>
  <si>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</si>
  <si>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</si>
  <si>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</si>
  <si>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</si>
  <si>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</si>
  <si>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</si>
  <si>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</si>
  <si>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</si>
  <si>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</si>
  <si>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</si>
  <si>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</si>
  <si>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</si>
  <si>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</si>
  <si>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</si>
  <si>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</si>
  <si>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</si>
  <si>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</si>
  <si>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</si>
  <si>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</si>
  <si>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</si>
  <si>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</si>
  <si>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</si>
  <si>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</si>
  <si>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</si>
  <si>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</si>
  <si>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</si>
  <si>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</si>
  <si>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</si>
  <si>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</si>
  <si>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</si>
  <si>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</si>
  <si>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</si>
  <si>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</si>
  <si>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</si>
  <si>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</si>
  <si>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</si>
  <si>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</si>
  <si>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</si>
  <si>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</si>
  <si>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</si>
  <si>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</si>
  <si>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</si>
  <si>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</si>
  <si>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</si>
  <si>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</si>
  <si>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</si>
  <si>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</si>
  <si>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</si>
  <si>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</si>
  <si>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</si>
  <si>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</si>
  <si>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</si>
  <si>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</si>
  <si>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</si>
  <si>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</si>
  <si>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</si>
  <si>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</si>
  <si>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</si>
  <si>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</si>
  <si>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</si>
  <si>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</si>
  <si>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</si>
  <si>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</si>
  <si>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</si>
  <si>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</si>
  <si>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</si>
  <si>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</si>
  <si>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</si>
  <si>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</si>
  <si>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</si>
  <si>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</si>
  <si>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</si>
  <si>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</si>
  <si>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</si>
  <si>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</si>
  <si>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</si>
  <si>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</si>
  <si>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</si>
  <si>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</si>
  <si>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</si>
  <si>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</si>
  <si>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</si>
  <si>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</si>
  <si>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</si>
  <si>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</si>
  <si>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</si>
  <si>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</si>
  <si>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</si>
  <si>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</si>
  <si>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</si>
  <si>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</si>
  <si>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</si>
  <si>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</si>
  <si>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</si>
  <si>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</si>
  <si>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</si>
  <si>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</si>
  <si>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</si>
  <si>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</si>
  <si>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</si>
  <si>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</si>
  <si>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</si>
  <si>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</si>
  <si>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</si>
  <si>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</si>
  <si>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</si>
  <si>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</si>
  <si>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</si>
  <si>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</si>
  <si>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</si>
  <si>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</si>
  <si>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</si>
  <si>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</si>
  <si>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</si>
  <si>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</si>
  <si>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</si>
  <si>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</si>
  <si>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</si>
  <si>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</si>
  <si>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</si>
  <si>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</si>
  <si>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</si>
  <si>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</si>
  <si>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</si>
  <si>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</si>
  <si>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</si>
  <si>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</si>
  <si>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</si>
  <si>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</si>
  <si>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</si>
  <si>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</si>
  <si>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</si>
  <si>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</si>
  <si>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</si>
  <si>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</si>
  <si>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</si>
  <si>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</si>
  <si>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</si>
  <si>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</si>
  <si>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</si>
  <si>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</si>
  <si>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</si>
  <si>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</si>
  <si>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</si>
  <si>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</si>
  <si>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</si>
  <si>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</si>
  <si>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</si>
  <si>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</si>
  <si>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</si>
  <si>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</si>
  <si>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</si>
  <si>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</si>
  <si>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</si>
  <si>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</si>
  <si>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</si>
  <si>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</si>
  <si>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</si>
  <si>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</si>
  <si>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</si>
  <si>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</si>
  <si>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</si>
  <si>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</si>
  <si>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</si>
  <si>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</si>
  <si>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</si>
  <si>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</si>
  <si>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</si>
  <si>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</si>
  <si>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</si>
  <si>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</si>
  <si>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</si>
  <si>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</si>
  <si>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</si>
  <si>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</si>
  <si>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</si>
  <si>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</si>
  <si>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</si>
  <si>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</si>
  <si>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</si>
  <si>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</si>
  <si>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</si>
  <si>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</si>
  <si>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</si>
  <si>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</si>
  <si>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</si>
  <si>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</si>
  <si>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</si>
  <si>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</si>
  <si>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</si>
  <si>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</si>
  <si>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</si>
  <si>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</si>
  <si>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</si>
  <si>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</si>
  <si>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</si>
  <si>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</si>
  <si>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</si>
  <si>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</si>
  <si>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</si>
  <si>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</si>
  <si>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</si>
  <si>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</si>
  <si>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</si>
  <si>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</si>
  <si>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</si>
  <si>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</si>
  <si>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</si>
  <si>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</si>
  <si>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</si>
  <si>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</si>
  <si>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</si>
  <si>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</si>
  <si>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</si>
  <si>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</si>
  <si>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</si>
  <si>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</si>
  <si>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</si>
  <si>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</si>
  <si>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</si>
  <si>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</si>
  <si>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</si>
  <si>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</si>
  <si>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</si>
  <si>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</si>
  <si>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</si>
  <si>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</si>
  <si>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</si>
  <si>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</si>
  <si>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</si>
  <si>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</si>
  <si>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</si>
  <si>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</si>
  <si>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</si>
  <si>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</si>
  <si>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</si>
  <si>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</si>
  <si>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</si>
  <si>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</si>
  <si>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</si>
  <si>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</si>
  <si>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</si>
  <si>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</si>
  <si>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</si>
  <si>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</si>
  <si>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</si>
  <si>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</si>
  <si>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</si>
  <si>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</si>
  <si>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</si>
  <si>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</si>
  <si>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</si>
  <si>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</si>
  <si>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</si>
  <si>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</si>
  <si>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</si>
  <si>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</si>
  <si>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</si>
  <si>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</si>
  <si>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</si>
  <si>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</si>
  <si>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</si>
  <si>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</si>
  <si>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</si>
  <si>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</si>
  <si>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</si>
  <si>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</si>
  <si>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</si>
  <si>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</si>
  <si>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</si>
  <si>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</si>
  <si>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</si>
  <si>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</si>
  <si>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</si>
  <si>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</si>
  <si>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</si>
  <si>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</si>
  <si>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</si>
  <si>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</si>
  <si>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</si>
  <si>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</si>
  <si>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</si>
  <si>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</si>
  <si>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</si>
  <si>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</si>
  <si>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</si>
  <si>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</si>
  <si>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</si>
  <si>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</si>
  <si>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</si>
  <si>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</si>
  <si>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</si>
  <si>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</si>
  <si>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</si>
  <si>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</si>
  <si>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</si>
  <si>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</si>
  <si>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</si>
  <si>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</si>
  <si>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</si>
  <si>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</si>
  <si>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</si>
  <si>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</si>
  <si>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</si>
  <si>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</si>
  <si>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</si>
  <si>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</si>
  <si>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</si>
  <si>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</si>
  <si>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</si>
  <si>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</si>
  <si>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</si>
  <si>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</si>
  <si>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</si>
  <si>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</si>
  <si>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</si>
  <si>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</si>
  <si>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</si>
  <si>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</si>
  <si>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</si>
  <si>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</si>
  <si>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</si>
  <si>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</si>
  <si>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</si>
  <si>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</si>
  <si>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</si>
  <si>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</si>
  <si>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</si>
  <si>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</si>
  <si>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</si>
  <si>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</si>
  <si>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</si>
  <si>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</si>
  <si>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</si>
  <si>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</si>
  <si>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</si>
  <si>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</si>
  <si>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</si>
  <si>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</si>
  <si>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</si>
  <si>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</si>
  <si>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</si>
  <si>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</si>
  <si>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</si>
  <si>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</si>
  <si>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</si>
  <si>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</si>
  <si>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</si>
  <si>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</si>
  <si>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</si>
  <si>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</si>
  <si>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</si>
  <si>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</si>
  <si>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</si>
  <si>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</si>
  <si>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</si>
  <si>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</si>
  <si>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</si>
  <si>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</si>
  <si>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</si>
  <si>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</si>
  <si>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</si>
  <si>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</si>
  <si>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</si>
  <si>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</si>
  <si>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</si>
  <si>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</si>
  <si>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</si>
  <si>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</si>
  <si>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</si>
  <si>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</si>
  <si>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</si>
  <si>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</si>
  <si>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</si>
  <si>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</si>
  <si>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</si>
  <si>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</si>
  <si>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</si>
  <si>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</si>
  <si>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</si>
  <si>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</si>
  <si>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</si>
  <si>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</si>
  <si>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</si>
  <si>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</si>
  <si>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</si>
  <si>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</si>
  <si>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</si>
  <si>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</si>
  <si>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</si>
  <si>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</si>
  <si>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</si>
  <si>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</si>
  <si>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</si>
  <si>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</si>
  <si>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</si>
  <si>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</si>
  <si>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</si>
  <si>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</si>
  <si>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</si>
  <si>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</si>
  <si>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</si>
  <si>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</si>
  <si>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</si>
  <si>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</si>
  <si>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</si>
  <si>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</si>
  <si>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</si>
  <si>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</si>
  <si>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</si>
  <si>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</si>
  <si>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</si>
  <si>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</si>
  <si>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</si>
  <si>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</si>
  <si>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</si>
  <si>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</si>
  <si>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</si>
  <si>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</si>
  <si>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</si>
  <si>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</si>
  <si>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</si>
  <si>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</si>
  <si>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</si>
  <si>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</si>
  <si>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</si>
  <si>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</si>
  <si>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</si>
  <si>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</si>
  <si>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</si>
  <si>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</si>
  <si>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</si>
  <si>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</si>
  <si>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</si>
  <si>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</si>
  <si>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</si>
  <si>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</si>
  <si>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</si>
  <si>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</si>
  <si>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</si>
  <si>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</si>
  <si>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</si>
  <si>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</si>
  <si>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</si>
  <si>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</si>
  <si>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</si>
  <si>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</si>
  <si>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</si>
  <si>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</si>
  <si>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</si>
  <si>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</si>
  <si>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</si>
  <si>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</si>
  <si>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</si>
  <si>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</si>
  <si>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</si>
  <si>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</si>
  <si>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</si>
  <si>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</si>
  <si>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</si>
  <si>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</si>
  <si>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</si>
  <si>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</si>
  <si>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</si>
  <si>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</si>
  <si>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</si>
  <si>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</si>
  <si>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</si>
  <si>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</si>
  <si>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</si>
  <si>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</si>
  <si>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</si>
  <si>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</si>
  <si>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</si>
  <si>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</si>
  <si>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</si>
  <si>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</si>
  <si>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</si>
  <si>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</si>
  <si>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</si>
  <si>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</si>
  <si>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</si>
  <si>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</si>
  <si>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</si>
  <si>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</si>
  <si>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</si>
  <si>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</si>
  <si>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</si>
  <si>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</si>
  <si>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</si>
  <si>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</si>
  <si>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</si>
  <si>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</si>
  <si>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</si>
  <si>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</si>
  <si>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</si>
  <si>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</si>
  <si>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</si>
  <si>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</si>
  <si>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</si>
  <si>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</si>
  <si>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</si>
  <si>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</si>
  <si>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</si>
  <si>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</si>
  <si>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</si>
  <si>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</si>
  <si>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</si>
  <si>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</si>
  <si>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</si>
  <si>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</si>
  <si>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</si>
  <si>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</si>
  <si>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</si>
  <si>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</si>
  <si>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</si>
  <si>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</si>
  <si>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</si>
  <si>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</si>
  <si>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</si>
  <si>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</si>
  <si>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</si>
  <si>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</si>
  <si>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</si>
  <si>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</si>
  <si>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</si>
  <si>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</si>
  <si>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</si>
  <si>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</si>
  <si>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</si>
  <si>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</si>
  <si>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</si>
  <si>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</si>
  <si>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</si>
  <si>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</si>
  <si>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</si>
  <si>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</si>
  <si>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</si>
  <si>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</si>
  <si>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</si>
  <si>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</si>
  <si>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</si>
  <si>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</si>
  <si>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</si>
  <si>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</si>
  <si>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</si>
  <si>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</si>
  <si>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</si>
  <si>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</si>
  <si>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</si>
  <si>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</si>
  <si>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</si>
  <si>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</si>
  <si>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</si>
  <si>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</si>
  <si>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</si>
  <si>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</si>
  <si>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</si>
  <si>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</si>
  <si>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</si>
  <si>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</si>
  <si>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</si>
  <si>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</si>
  <si>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</si>
  <si>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</si>
  <si>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</si>
  <si>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</si>
  <si>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</si>
  <si>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</si>
  <si>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</si>
  <si>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</si>
  <si>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</si>
  <si>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</si>
  <si>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</si>
  <si>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</si>
  <si>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</si>
  <si>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</si>
  <si>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</si>
  <si>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</si>
  <si>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</si>
  <si>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</si>
  <si>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</si>
  <si>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</si>
  <si>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</si>
  <si>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</si>
  <si>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</si>
  <si>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</si>
  <si>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</si>
  <si>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</si>
  <si>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</si>
  <si>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</si>
  <si>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</si>
  <si>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</si>
  <si>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</si>
  <si>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</si>
  <si>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</si>
  <si>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</si>
  <si>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</si>
  <si>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</si>
  <si>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</si>
  <si>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</si>
  <si>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</si>
  <si>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</si>
  <si>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</si>
  <si>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</si>
  <si>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</si>
  <si>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</si>
  <si>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</si>
  <si>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</si>
  <si>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</si>
  <si>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</si>
  <si>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</si>
  <si>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</si>
  <si>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</si>
  <si>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</si>
  <si>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</si>
  <si>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</si>
  <si>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</si>
  <si>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</si>
  <si>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</si>
  <si>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</si>
  <si>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</si>
  <si>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</si>
  <si>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</si>
  <si>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</si>
  <si>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</si>
  <si>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</si>
  <si>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</si>
  <si>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</si>
  <si>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</si>
  <si>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</si>
  <si>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</si>
  <si>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</si>
  <si>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</si>
  <si>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</si>
  <si>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</si>
  <si>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</si>
  <si>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</si>
  <si>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</si>
  <si>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</si>
  <si>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</si>
  <si>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</si>
  <si>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</si>
  <si>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</si>
  <si>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</si>
  <si>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</si>
  <si>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</si>
  <si>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</si>
  <si>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</si>
  <si>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</si>
  <si>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</si>
  <si>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</si>
  <si>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</si>
  <si>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</si>
  <si>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</si>
  <si>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</si>
  <si>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</si>
  <si>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</si>
  <si>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</si>
  <si>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</si>
  <si>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</si>
  <si>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</si>
  <si>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</si>
  <si>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</si>
  <si>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</si>
  <si>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</si>
  <si>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</si>
  <si>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</si>
  <si>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</si>
  <si>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</si>
  <si>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</si>
  <si>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</si>
  <si>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</si>
  <si>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</si>
  <si>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</si>
  <si>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</si>
  <si>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</si>
  <si>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</si>
  <si>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</si>
  <si>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</si>
  <si>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</si>
  <si>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</si>
  <si>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</si>
  <si>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</si>
  <si>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</si>
  <si>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</si>
  <si>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</si>
  <si>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</si>
  <si>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</si>
  <si>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</si>
  <si>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</si>
  <si>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</si>
  <si>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</si>
  <si>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</si>
  <si>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</si>
  <si>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</si>
  <si>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</si>
  <si>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</si>
  <si>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</si>
  <si>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</si>
  <si>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</si>
  <si>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</si>
  <si>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</si>
  <si>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</si>
  <si>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</si>
  <si>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</si>
  <si>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</si>
  <si>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</si>
  <si>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</si>
  <si>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</si>
  <si>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</si>
  <si>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</si>
  <si>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</si>
  <si>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</si>
  <si>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</si>
  <si>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</si>
  <si>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</si>
  <si>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</si>
  <si>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</si>
  <si>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</si>
  <si>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</si>
  <si>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</si>
  <si>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</si>
  <si>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</si>
  <si>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</si>
  <si>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</si>
  <si>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</si>
  <si>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</si>
  <si>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</si>
  <si>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</si>
  <si>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</si>
  <si>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</si>
  <si>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</si>
  <si>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</si>
  <si>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</si>
  <si>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</si>
  <si>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</si>
  <si>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</si>
  <si>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</si>
  <si>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</si>
  <si>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</si>
  <si>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</si>
  <si>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</si>
  <si>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</si>
  <si>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</si>
  <si>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</si>
  <si>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</si>
  <si>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</si>
  <si>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</si>
  <si>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</si>
  <si>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</si>
  <si>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</si>
  <si>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</si>
  <si>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</si>
  <si>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</si>
  <si>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</si>
  <si>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</si>
  <si>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</si>
  <si>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</si>
  <si>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</si>
  <si>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</si>
  <si>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</si>
  <si>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</si>
  <si>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</si>
  <si>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</si>
  <si>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</si>
  <si>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</si>
  <si>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</si>
  <si>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</si>
  <si>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</si>
  <si>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</si>
  <si>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</si>
  <si>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</si>
  <si>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</si>
  <si>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</si>
  <si>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</si>
  <si>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</si>
  <si>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</si>
  <si>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</si>
  <si>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</si>
  <si>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</si>
  <si>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</si>
  <si>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</si>
  <si>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</si>
  <si>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</si>
  <si>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</si>
  <si>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</si>
  <si>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</si>
  <si>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</si>
  <si>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</si>
  <si>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</si>
  <si>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</si>
  <si>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</si>
  <si>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</si>
  <si>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</si>
  <si>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</si>
  <si>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</si>
  <si>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</si>
  <si>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</si>
  <si>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</si>
  <si>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</si>
  <si>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</si>
  <si>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</si>
  <si>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</si>
  <si>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</si>
  <si>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</si>
  <si>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</si>
  <si>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</si>
  <si>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</si>
  <si>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</si>
  <si>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</si>
  <si>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</si>
  <si>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</si>
  <si>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</si>
  <si>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</si>
  <si>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</si>
  <si>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</si>
  <si>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</si>
  <si>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</si>
  <si>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</si>
  <si>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</si>
  <si>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</si>
  <si>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</si>
  <si>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</si>
  <si>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</si>
  <si>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</si>
  <si>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</si>
  <si>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</si>
  <si>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</si>
  <si>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</si>
  <si>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</si>
  <si>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</si>
  <si>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</si>
  <si>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</si>
  <si>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</si>
  <si>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</si>
  <si>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</si>
  <si>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</si>
  <si>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</si>
  <si>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</si>
  <si>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</si>
  <si>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</si>
  <si>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</si>
  <si>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</si>
  <si>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</si>
  <si>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</si>
  <si>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</si>
  <si>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</si>
  <si>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</si>
  <si>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</si>
  <si>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</si>
  <si>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</si>
  <si>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</si>
  <si>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</si>
  <si>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</si>
  <si>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</si>
  <si>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</si>
  <si>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</si>
  <si>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</si>
  <si>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</si>
  <si>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</si>
  <si>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</si>
  <si>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</si>
  <si>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</si>
  <si>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</si>
  <si>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</si>
  <si>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</si>
  <si>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</si>
  <si>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</si>
  <si>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</si>
  <si>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</si>
  <si>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</si>
  <si>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</si>
  <si>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</si>
  <si>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</si>
  <si>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</si>
  <si>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</si>
  <si>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</si>
  <si>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</si>
  <si>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</si>
  <si>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</si>
  <si>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</si>
  <si>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</si>
  <si>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</si>
  <si>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</si>
  <si>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</si>
  <si>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</si>
  <si>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</si>
  <si>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</si>
  <si>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</si>
  <si>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</si>
  <si>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</si>
  <si>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</si>
  <si>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</si>
  <si>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</si>
  <si>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</si>
  <si>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</si>
  <si>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</si>
  <si>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</si>
  <si>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</si>
  <si>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</si>
  <si>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</si>
  <si>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</si>
  <si>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</si>
  <si>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</si>
  <si>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</si>
  <si>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</si>
  <si>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</si>
  <si>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</si>
  <si>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</si>
  <si>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</si>
  <si>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</si>
  <si>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</si>
  <si>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</si>
  <si>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</si>
  <si>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</si>
  <si>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</si>
  <si>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</si>
  <si>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</si>
  <si>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</si>
  <si>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</si>
  <si>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</si>
  <si>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</si>
  <si>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</si>
  <si>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</si>
  <si>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</si>
  <si>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</si>
  <si>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</si>
  <si>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</si>
  <si>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</si>
  <si>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</si>
  <si>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</si>
  <si>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</si>
  <si>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</si>
  <si>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</si>
  <si>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</si>
  <si>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</si>
  <si>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</si>
  <si>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</si>
  <si>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</si>
  <si>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</si>
  <si>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</si>
  <si>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</si>
  <si>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</si>
  <si>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</si>
  <si>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</si>
  <si>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</si>
  <si>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</si>
  <si>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</si>
  <si>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</si>
  <si>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</si>
  <si>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</si>
  <si>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</si>
  <si>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</si>
  <si>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</si>
  <si>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</si>
  <si>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</si>
  <si>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</si>
  <si>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</si>
  <si>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</si>
  <si>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</si>
  <si>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</si>
  <si>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</si>
  <si>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</si>
  <si>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</si>
  <si>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</si>
  <si>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</si>
  <si>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</si>
  <si>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</si>
  <si>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</si>
  <si>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</si>
  <si>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</si>
  <si>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</si>
  <si>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</si>
  <si>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</si>
  <si>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</si>
  <si>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</si>
  <si>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</si>
  <si>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</si>
  <si>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</si>
  <si>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</si>
  <si>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</si>
  <si>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</si>
  <si>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</si>
  <si>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</si>
  <si>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</si>
  <si>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</si>
  <si>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</si>
  <si>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</si>
  <si>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</si>
  <si>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</si>
  <si>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</si>
  <si>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</si>
  <si>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</si>
  <si>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</si>
  <si>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</si>
  <si>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</si>
  <si>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</si>
  <si>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</si>
  <si>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</si>
  <si>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</si>
  <si>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</si>
  <si>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</si>
  <si>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</si>
  <si>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</si>
  <si>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</si>
  <si>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</si>
  <si>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</si>
  <si>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</si>
  <si>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</si>
  <si>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</si>
  <si>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</si>
  <si>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</si>
  <si>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</si>
  <si>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</si>
  <si>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</si>
  <si>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</si>
  <si>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</si>
  <si>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</si>
  <si>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</si>
  <si>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</si>
  <si>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</si>
  <si>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</si>
  <si>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</si>
  <si>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</si>
  <si>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</si>
  <si>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</si>
  <si>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</si>
  <si>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</si>
  <si>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</si>
  <si>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</si>
  <si>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</si>
  <si>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</si>
  <si>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</si>
  <si>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</si>
  <si>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</si>
  <si>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</si>
  <si>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</si>
  <si>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</si>
  <si>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</si>
  <si>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</si>
  <si>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</si>
  <si>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</si>
  <si>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</si>
  <si>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</si>
  <si>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</si>
  <si>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</si>
  <si>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</si>
  <si>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</si>
  <si>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</si>
  <si>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</si>
  <si>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</si>
  <si>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</si>
  <si>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</si>
  <si>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</si>
  <si>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</si>
  <si>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</si>
  <si>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</si>
  <si>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</si>
  <si>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</si>
  <si>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</si>
  <si>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</si>
  <si>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</si>
  <si>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</si>
  <si>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</si>
  <si>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</si>
  <si>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</si>
  <si>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</si>
  <si>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</si>
  <si>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</si>
  <si>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</si>
  <si>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</si>
  <si>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</si>
  <si>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</si>
  <si>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</si>
  <si>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</si>
  <si>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</si>
  <si>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</si>
  <si>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</si>
  <si>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</si>
  <si>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</si>
  <si>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</si>
  <si>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</si>
  <si>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</si>
  <si>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</si>
  <si>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</si>
  <si>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</si>
  <si>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</si>
  <si>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</si>
  <si>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</si>
  <si>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</si>
  <si>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</si>
  <si>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</si>
  <si>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</si>
  <si>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</si>
  <si>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</si>
  <si>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</si>
  <si>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</si>
  <si>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</si>
  <si>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</si>
  <si>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</si>
  <si>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</si>
  <si>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</si>
  <si>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</si>
  <si>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</si>
  <si>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</si>
  <si>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</si>
  <si>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</si>
  <si>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</si>
  <si>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</si>
  <si>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</si>
  <si>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</si>
  <si>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</si>
  <si>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</si>
  <si>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</si>
  <si>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</si>
  <si>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</si>
  <si>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</si>
  <si>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</si>
  <si>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</si>
  <si>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</si>
  <si>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</si>
  <si>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</si>
  <si>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</si>
  <si>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</si>
  <si>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</si>
  <si>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</si>
  <si>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</si>
  <si>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</si>
  <si>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</si>
  <si>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</si>
  <si>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</si>
  <si>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</si>
  <si>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</si>
  <si>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</si>
  <si>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</si>
  <si>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</si>
  <si>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</si>
  <si>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</si>
  <si>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</si>
  <si>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</si>
  <si>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</si>
  <si>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</si>
  <si>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</si>
  <si>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</si>
  <si>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</si>
  <si>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</si>
  <si>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</si>
  <si>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</si>
  <si>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</si>
  <si>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</si>
  <si>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</si>
  <si>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</si>
  <si>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</si>
  <si>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</si>
  <si>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</si>
  <si>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</si>
  <si>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</si>
  <si>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</si>
  <si>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</si>
  <si>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</si>
  <si>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</si>
  <si>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</si>
  <si>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</si>
  <si>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</si>
  <si>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</si>
  <si>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</si>
  <si>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</si>
  <si>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</si>
  <si>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</si>
  <si>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</si>
  <si>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</si>
  <si>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</si>
  <si>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</si>
  <si>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</si>
  <si>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</si>
  <si>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</si>
  <si>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</si>
  <si>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</si>
  <si>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</si>
  <si>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</si>
  <si>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</si>
  <si>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</si>
  <si>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</si>
  <si>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</si>
  <si>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</si>
  <si>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</si>
  <si>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</si>
  <si>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</si>
  <si>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</si>
  <si>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</si>
  <si>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</si>
  <si>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</si>
  <si>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</si>
  <si>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</si>
  <si>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</si>
  <si>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</si>
  <si>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</si>
  <si>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</si>
  <si>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</si>
  <si>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</si>
  <si>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</si>
  <si>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</si>
  <si>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</si>
  <si>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</si>
  <si>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</si>
  <si>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</si>
  <si>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</si>
  <si>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</si>
  <si>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</si>
  <si>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</si>
  <si>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</si>
  <si>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</si>
  <si>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</si>
  <si>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</si>
  <si>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</si>
  <si>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</si>
  <si>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</si>
  <si>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</si>
  <si>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</si>
  <si>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</si>
  <si>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</si>
  <si>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</si>
  <si>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</si>
  <si>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</si>
  <si>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</si>
  <si>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</si>
  <si>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</si>
  <si>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</si>
  <si>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</si>
  <si>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</si>
  <si>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</si>
  <si>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</si>
  <si>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</si>
  <si>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</si>
  <si>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</si>
  <si>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</si>
  <si>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</si>
  <si>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</si>
  <si>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</si>
  <si>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</si>
  <si>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</si>
  <si>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</si>
  <si>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</si>
  <si>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</si>
  <si>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</si>
  <si>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</si>
  <si>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</si>
  <si>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</si>
  <si>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</si>
  <si>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</si>
  <si>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</si>
  <si>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</si>
  <si>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</si>
  <si>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</si>
  <si>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</si>
  <si>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</si>
  <si>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</si>
  <si>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</si>
  <si>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</si>
  <si>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</si>
  <si>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</si>
  <si>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</si>
  <si>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</si>
  <si>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</si>
  <si>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</si>
  <si>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</si>
  <si>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</si>
  <si>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</si>
  <si>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</si>
  <si>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</si>
  <si>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</si>
  <si>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</si>
  <si>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</si>
  <si>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</si>
  <si>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</si>
  <si>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</si>
  <si>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</si>
  <si>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</si>
  <si>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</si>
  <si>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</si>
  <si>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</si>
  <si>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</si>
  <si>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</si>
  <si>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</si>
  <si>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</si>
  <si>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</si>
  <si>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</si>
  <si>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</si>
  <si>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</si>
  <si>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</si>
  <si>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</si>
  <si>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</si>
  <si>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</si>
  <si>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</si>
  <si>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</si>
  <si>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</si>
  <si>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</si>
  <si>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</si>
  <si>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</si>
  <si>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</si>
  <si>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</si>
  <si>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</si>
  <si>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</si>
  <si>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</si>
  <si>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</si>
  <si>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</si>
  <si>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</si>
  <si>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</si>
  <si>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</si>
  <si>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</si>
  <si>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</si>
  <si>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</si>
  <si>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</si>
  <si>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</si>
  <si>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</si>
  <si>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</si>
  <si>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</si>
  <si>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</si>
  <si>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</si>
  <si>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</si>
  <si>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</si>
  <si>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</si>
  <si>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</si>
  <si>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</si>
  <si>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</si>
  <si>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</si>
  <si>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</si>
  <si>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</si>
  <si>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</si>
  <si>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</si>
  <si>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</si>
  <si>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</si>
  <si>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</si>
  <si>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</si>
  <si>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</si>
  <si>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</si>
  <si>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</si>
  <si>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</si>
  <si>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</si>
  <si>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</si>
  <si>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</si>
  <si>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</si>
  <si>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</si>
  <si>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</si>
  <si>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</si>
  <si>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</si>
  <si>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</si>
  <si>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</si>
  <si>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</si>
  <si>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</si>
  <si>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</si>
  <si>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</si>
  <si>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</si>
  <si>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</si>
  <si>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</si>
  <si>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</si>
  <si>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</si>
  <si>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</si>
  <si>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</si>
  <si>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</si>
  <si>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</si>
  <si>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</si>
  <si>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</si>
  <si>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</si>
  <si>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</si>
  <si>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</si>
  <si>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</si>
  <si>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</si>
  <si>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</si>
  <si>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</si>
  <si>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</si>
  <si>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</si>
  <si>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</si>
  <si>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</si>
  <si>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</si>
  <si>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</si>
  <si>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</si>
  <si>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</si>
  <si>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</si>
  <si>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</si>
  <si>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</si>
  <si>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</si>
  <si>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</si>
  <si>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</si>
  <si>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</si>
  <si>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</si>
  <si>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</si>
  <si>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</si>
  <si>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</si>
  <si>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</si>
  <si>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</si>
  <si>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</si>
  <si>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</si>
  <si>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</si>
  <si>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</si>
  <si>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</si>
  <si>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</si>
  <si>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</si>
  <si>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</si>
  <si>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</si>
  <si>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</si>
  <si>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</si>
  <si>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</si>
  <si>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</si>
  <si>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</si>
  <si>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</si>
  <si>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</si>
  <si>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</si>
  <si>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</si>
  <si>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</si>
  <si>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</si>
  <si>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</si>
  <si>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</si>
  <si>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</si>
  <si>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</si>
  <si>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</si>
  <si>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</si>
  <si>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</si>
  <si>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</si>
  <si>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</si>
  <si>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</si>
  <si>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</si>
  <si>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</si>
  <si>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</si>
  <si>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</si>
  <si>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</si>
  <si>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</si>
  <si>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</si>
  <si>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</si>
  <si>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</si>
  <si>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</si>
  <si>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</si>
  <si>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</si>
  <si>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</si>
  <si>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</si>
  <si>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</si>
  <si>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</si>
  <si>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</si>
  <si>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</si>
  <si>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</si>
  <si>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</si>
  <si>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</si>
  <si>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</si>
  <si>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</si>
  <si>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</si>
  <si>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</si>
  <si>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</si>
  <si>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</si>
  <si>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</si>
  <si>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</si>
  <si>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</si>
  <si>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</si>
  <si>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</si>
  <si>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</si>
  <si>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</si>
  <si>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</si>
  <si>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</si>
  <si>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</si>
  <si>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</si>
  <si>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</si>
  <si>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</si>
  <si>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</si>
  <si>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</si>
  <si>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</si>
  <si>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</si>
  <si>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</si>
  <si>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</si>
  <si>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</si>
  <si>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</si>
  <si>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</si>
  <si>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</si>
  <si>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</si>
  <si>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</si>
  <si>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</si>
  <si>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</si>
  <si>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</si>
  <si>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</si>
  <si>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</si>
  <si>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</si>
  <si>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</si>
  <si>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</si>
  <si>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</si>
  <si>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</si>
  <si>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</si>
  <si>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</si>
  <si>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</si>
  <si>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</si>
  <si>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</si>
  <si>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</si>
  <si>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</si>
  <si>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</si>
  <si>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</si>
  <si>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</si>
  <si>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</si>
  <si>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</si>
  <si>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</si>
  <si>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</si>
  <si>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</si>
  <si>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</si>
  <si>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</si>
  <si>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</si>
  <si>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</si>
  <si>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</si>
  <si>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</si>
  <si>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</si>
  <si>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</si>
  <si>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</si>
  <si>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</si>
  <si>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</si>
  <si>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</si>
  <si>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</si>
  <si>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</si>
  <si>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</si>
  <si>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</si>
  <si>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</si>
  <si>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</si>
  <si>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</si>
  <si>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</si>
  <si>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</si>
  <si>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</si>
  <si>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</si>
  <si>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</si>
  <si>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</si>
  <si>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</si>
  <si>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</si>
  <si>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</si>
  <si>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</si>
  <si>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</si>
  <si>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</si>
  <si>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</si>
  <si>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</si>
  <si>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</si>
  <si>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</si>
  <si>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</si>
  <si>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</si>
  <si>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</si>
  <si>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</si>
  <si>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</si>
  <si>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</si>
  <si>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</si>
  <si>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</si>
  <si>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</si>
  <si>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</si>
  <si>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</si>
  <si>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</si>
  <si>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</si>
  <si>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</si>
  <si>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</si>
  <si>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</si>
  <si>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</si>
  <si>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</si>
  <si>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</si>
  <si>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</si>
  <si>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</si>
  <si>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</si>
  <si>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</si>
  <si>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</si>
  <si>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</si>
  <si>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</si>
  <si>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</si>
  <si>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</si>
  <si>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</si>
  <si>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</si>
  <si>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</si>
  <si>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</si>
  <si>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</si>
  <si>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</si>
  <si>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</si>
  <si>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</si>
  <si>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</si>
  <si>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</si>
  <si>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</si>
  <si>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</si>
  <si>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</si>
  <si>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</si>
  <si>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</si>
  <si>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</si>
  <si>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</si>
  <si>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</si>
  <si>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</si>
  <si>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</si>
  <si>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</si>
  <si>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</si>
  <si>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</si>
  <si>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</si>
  <si>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</si>
  <si>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</si>
  <si>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</si>
  <si>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</si>
  <si>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</si>
  <si>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</si>
  <si>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</si>
  <si>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</si>
  <si>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</si>
  <si>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</si>
  <si>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</si>
  <si>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</si>
  <si>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</si>
  <si>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</si>
  <si>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</si>
  <si>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</si>
  <si>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</si>
  <si>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</si>
  <si>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</si>
  <si>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</si>
  <si>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</si>
  <si>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</si>
  <si>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</si>
  <si>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</si>
  <si>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</si>
  <si>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</si>
  <si>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</si>
  <si>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</si>
  <si>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</si>
  <si>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</si>
  <si>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</si>
  <si>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</si>
  <si>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</si>
  <si>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</si>
  <si>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</si>
  <si>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</si>
  <si>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</si>
  <si>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</si>
  <si>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</si>
  <si>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</si>
  <si>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</si>
  <si>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</si>
  <si>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</si>
  <si>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</si>
  <si>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</si>
  <si>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</si>
  <si>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</si>
  <si>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</si>
  <si>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</si>
  <si>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</si>
  <si>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</si>
  <si>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</si>
  <si>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</si>
  <si>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</si>
  <si>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</si>
  <si>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</si>
  <si>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</si>
  <si>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</si>
  <si>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</si>
  <si>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</si>
  <si>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</si>
  <si>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</si>
  <si>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</si>
  <si>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</si>
  <si>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</si>
  <si>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</si>
  <si>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</si>
  <si>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</si>
  <si>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</si>
  <si>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</si>
  <si>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</si>
  <si>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</si>
  <si>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</si>
  <si>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</si>
  <si>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</si>
  <si>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</si>
  <si>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</si>
  <si>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</si>
  <si>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</si>
  <si>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</si>
  <si>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</si>
  <si>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</si>
  <si>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</si>
  <si>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</si>
  <si>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</si>
  <si>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</si>
  <si>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</si>
  <si>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</si>
  <si>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</si>
  <si>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</si>
  <si>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</si>
  <si>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</si>
  <si>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</si>
  <si>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</si>
  <si>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</si>
  <si>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</si>
  <si>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</si>
  <si>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</si>
  <si>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</si>
  <si>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</si>
  <si>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</si>
  <si>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</si>
  <si>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</si>
  <si>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</si>
  <si>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</si>
  <si>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</si>
  <si>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</si>
  <si>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</si>
  <si>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</si>
  <si>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</si>
  <si>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</si>
  <si>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</si>
  <si>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</si>
  <si>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</si>
  <si>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</si>
  <si>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</si>
  <si>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</si>
  <si>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</si>
  <si>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</si>
  <si>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</si>
  <si>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</si>
  <si>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</si>
  <si>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</si>
  <si>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</si>
  <si>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</si>
  <si>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</si>
  <si>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</si>
  <si>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</si>
  <si>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</si>
  <si>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</si>
  <si>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</si>
  <si>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</si>
  <si>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</si>
  <si>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</si>
  <si>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</si>
  <si>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</si>
  <si>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</si>
  <si>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</si>
  <si>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</si>
  <si>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</si>
  <si>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</si>
  <si>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</si>
  <si>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</si>
  <si>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</si>
  <si>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</si>
  <si>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</si>
  <si>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</si>
  <si>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</si>
  <si>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</si>
  <si>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</si>
  <si>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</si>
  <si>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</si>
  <si>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</si>
  <si>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</si>
  <si>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</si>
  <si>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</si>
  <si>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</si>
  <si>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</si>
  <si>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</si>
  <si>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</si>
  <si>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</si>
  <si>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</si>
  <si>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</si>
  <si>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</si>
  <si>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</si>
  <si>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</si>
  <si>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</si>
  <si>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</si>
  <si>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</si>
  <si>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</si>
  <si>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</si>
  <si>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</si>
  <si>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</si>
  <si>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</si>
  <si>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</si>
  <si>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</si>
  <si>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</si>
  <si>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</si>
  <si>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</si>
  <si>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</si>
  <si>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</si>
  <si>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</si>
  <si>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</si>
  <si>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</si>
  <si>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</si>
  <si>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</si>
  <si>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</si>
  <si>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</si>
  <si>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</si>
  <si>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</si>
  <si>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</si>
  <si>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</si>
  <si>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</si>
  <si>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</si>
  <si>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</si>
  <si>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</si>
  <si>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</si>
  <si>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</si>
  <si>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</si>
  <si>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</si>
  <si>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</si>
  <si>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</si>
  <si>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</si>
  <si>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</si>
  <si>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</si>
  <si>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</si>
  <si>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</si>
  <si>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</si>
  <si>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</si>
  <si>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</si>
  <si>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</si>
  <si>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</si>
  <si>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</si>
  <si>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</si>
  <si>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</si>
  <si>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</si>
  <si>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</si>
  <si>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</si>
  <si>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</si>
  <si>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</si>
  <si>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</si>
  <si>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</si>
  <si>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</si>
  <si>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</si>
  <si>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</si>
  <si>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</si>
  <si>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</si>
  <si>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</si>
  <si>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</si>
  <si>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</si>
  <si>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</si>
  <si>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</si>
  <si>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</si>
  <si>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</si>
  <si>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</si>
  <si>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</si>
  <si>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</si>
  <si>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</si>
  <si>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</si>
  <si>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</si>
  <si>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</si>
  <si>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</si>
  <si>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</si>
  <si>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</si>
  <si>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</si>
  <si>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</si>
  <si>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</si>
  <si>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</si>
  <si>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</si>
  <si>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</si>
  <si>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</si>
  <si>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</si>
  <si>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</si>
  <si>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</si>
  <si>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</si>
  <si>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</si>
  <si>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</si>
  <si>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</si>
  <si>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</si>
  <si>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</si>
  <si>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</si>
  <si>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</si>
  <si>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</si>
  <si>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</si>
  <si>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</si>
  <si>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</si>
  <si>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</si>
  <si>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</si>
  <si>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</si>
  <si>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</si>
  <si>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</si>
  <si>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</si>
  <si>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</si>
  <si>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</si>
  <si>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</si>
  <si>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</si>
  <si>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</si>
  <si>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</si>
  <si>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</si>
  <si>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</si>
  <si>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</si>
  <si>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</si>
  <si>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</si>
  <si>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</si>
  <si>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</si>
  <si>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</si>
  <si>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</si>
  <si>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</si>
  <si>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</si>
  <si>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</si>
  <si>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</si>
  <si>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</si>
  <si>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</si>
  <si>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</si>
  <si>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</si>
  <si>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</si>
  <si>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</si>
  <si>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</si>
  <si>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</si>
  <si>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</si>
  <si>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</si>
  <si>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</si>
  <si>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</si>
  <si>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</si>
  <si>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</si>
  <si>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</si>
  <si>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</si>
  <si>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</si>
  <si>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</si>
  <si>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</si>
  <si>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</si>
  <si>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</si>
  <si>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</si>
  <si>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</si>
  <si>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</si>
  <si>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</si>
  <si>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</si>
  <si>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</si>
  <si>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</si>
  <si>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</si>
  <si>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</si>
  <si>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</si>
  <si>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</si>
  <si>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</si>
  <si>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</si>
  <si>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</si>
  <si>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</si>
  <si>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</si>
  <si>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</si>
  <si>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</si>
  <si>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</si>
  <si>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</si>
  <si>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</si>
  <si>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</si>
  <si>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</si>
  <si>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</si>
  <si>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</si>
  <si>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</si>
  <si>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</si>
  <si>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</si>
  <si>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</si>
  <si>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</si>
  <si>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</si>
  <si>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</si>
  <si>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</si>
  <si>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</si>
  <si>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</si>
  <si>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</si>
  <si>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</si>
  <si>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</si>
  <si>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</si>
  <si>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</si>
  <si>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</si>
  <si>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</si>
  <si>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</si>
  <si>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</si>
  <si>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</si>
  <si>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</si>
  <si>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</si>
  <si>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</si>
  <si>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</si>
  <si>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</si>
  <si>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</si>
  <si>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</si>
  <si>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</si>
  <si>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</si>
  <si>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</si>
  <si>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</si>
  <si>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</si>
  <si>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</si>
  <si>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</si>
  <si>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</si>
  <si>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</si>
  <si>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</si>
  <si>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</si>
  <si>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</si>
  <si>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</si>
  <si>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</si>
  <si>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</si>
  <si>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</si>
  <si>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</si>
  <si>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</si>
  <si>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</si>
  <si>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</si>
  <si>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</si>
  <si>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</si>
  <si>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</si>
  <si>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</si>
  <si>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</si>
  <si>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</si>
  <si>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</si>
  <si>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</si>
  <si>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</si>
  <si>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</si>
  <si>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</si>
  <si>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</si>
  <si>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</si>
  <si>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</si>
  <si>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</si>
  <si>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</si>
  <si>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</si>
  <si>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</si>
  <si>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</si>
  <si>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</si>
  <si>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</si>
  <si>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</si>
  <si>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</si>
  <si>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</si>
  <si>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</si>
  <si>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</si>
  <si>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</si>
  <si>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</si>
  <si>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</si>
  <si>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</si>
  <si>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</si>
  <si>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</si>
  <si>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</si>
  <si>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</si>
  <si>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</si>
  <si>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</si>
  <si>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</si>
  <si>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</si>
  <si>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</si>
  <si>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</si>
  <si>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</si>
  <si>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</si>
  <si>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</si>
  <si>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</si>
  <si>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</si>
  <si>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</si>
  <si>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</si>
  <si>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</si>
  <si>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</si>
  <si>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</si>
  <si>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</si>
  <si>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</si>
  <si>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</si>
  <si>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</si>
  <si>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</si>
  <si>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</si>
  <si>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</si>
  <si>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</si>
  <si>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</si>
  <si>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</si>
  <si>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</si>
  <si>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</si>
  <si>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</si>
  <si>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</si>
  <si>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</si>
  <si>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</si>
  <si>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</si>
  <si>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</si>
  <si>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</si>
  <si>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</si>
  <si>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</si>
  <si>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</si>
  <si>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</si>
  <si>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</si>
  <si>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</si>
  <si>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</si>
  <si>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</si>
  <si>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</si>
  <si>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</si>
  <si>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</si>
  <si>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</si>
  <si>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</si>
  <si>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</si>
  <si>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</si>
  <si>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</si>
  <si>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</si>
  <si>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</si>
  <si>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</si>
  <si>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</si>
  <si>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</si>
  <si>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</si>
  <si>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</si>
  <si>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</si>
  <si>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</si>
  <si>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</si>
  <si>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</si>
  <si>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</si>
  <si>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</si>
  <si>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</si>
  <si>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</si>
  <si>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</si>
  <si>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</si>
  <si>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</si>
  <si>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</si>
  <si>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</si>
  <si>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</si>
  <si>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</si>
  <si>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</si>
  <si>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</si>
  <si>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</si>
  <si>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</si>
  <si>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</si>
  <si>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</si>
  <si>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</si>
  <si>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</si>
  <si>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</si>
  <si>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</si>
  <si>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</si>
  <si>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</si>
  <si>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</si>
  <si>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</si>
  <si>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</si>
  <si>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</si>
  <si>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</si>
  <si>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</si>
  <si>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</si>
  <si>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</si>
  <si>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</si>
  <si>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</si>
  <si>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</si>
  <si>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</si>
  <si>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</si>
  <si>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</si>
  <si>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</si>
  <si>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</si>
  <si>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</si>
  <si>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</si>
  <si>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</si>
  <si>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</si>
  <si>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</si>
  <si>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</si>
  <si>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</si>
  <si>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</si>
  <si>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</si>
  <si>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</si>
  <si>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</si>
  <si>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</si>
  <si>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</si>
  <si>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</si>
  <si>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</si>
  <si>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</si>
  <si>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</si>
  <si>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</si>
  <si>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</si>
  <si>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</si>
  <si>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</si>
  <si>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</si>
  <si>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</si>
  <si>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</si>
  <si>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</si>
  <si>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</si>
  <si>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</si>
  <si>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</si>
  <si>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</si>
  <si>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</si>
  <si>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</si>
  <si>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</si>
  <si>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</si>
  <si>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</si>
  <si>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</si>
  <si>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</si>
  <si>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</si>
  <si>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</si>
  <si>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</si>
  <si>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</si>
  <si>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</si>
  <si>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</si>
  <si>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</si>
  <si>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</si>
  <si>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</si>
  <si>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</si>
  <si>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</si>
  <si>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</si>
  <si>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</si>
  <si>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</si>
  <si>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</si>
  <si>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</si>
  <si>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</si>
  <si>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</si>
  <si>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</si>
  <si>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</si>
  <si>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</si>
  <si>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</si>
  <si>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</si>
  <si>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</si>
  <si>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</si>
  <si>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</si>
  <si>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</si>
  <si>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</si>
  <si>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</si>
  <si>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</si>
  <si>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</si>
  <si>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</si>
  <si>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</si>
  <si>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</si>
  <si>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</si>
  <si>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</si>
  <si>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</si>
  <si>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</si>
  <si>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</si>
  <si>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</si>
  <si>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</si>
  <si>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</si>
  <si>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</si>
  <si>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</si>
  <si>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</si>
  <si>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</si>
  <si>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</si>
  <si>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</si>
  <si>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</si>
  <si>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</si>
  <si>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</si>
  <si>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</si>
  <si>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</si>
  <si>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</si>
  <si>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</si>
  <si>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</si>
  <si>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</si>
  <si>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</si>
  <si>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</si>
  <si>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</si>
  <si>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</si>
  <si>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</si>
  <si>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</si>
  <si>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</si>
  <si>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</si>
  <si>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</si>
  <si>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</si>
  <si>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</si>
  <si>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</si>
  <si>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</si>
  <si>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</si>
  <si>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</si>
  <si>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</si>
  <si>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</si>
  <si>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</si>
  <si>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</si>
  <si>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</si>
  <si>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</si>
  <si>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</si>
  <si>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</si>
  <si>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</si>
  <si>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</si>
  <si>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</si>
  <si>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</si>
  <si>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</si>
  <si>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</si>
  <si>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</si>
  <si>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</si>
  <si>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</si>
  <si>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</si>
  <si>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</si>
  <si>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</si>
  <si>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</si>
  <si>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</si>
  <si>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</si>
  <si>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</si>
  <si>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</si>
  <si>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</si>
  <si>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</si>
  <si>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</si>
  <si>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</si>
  <si>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</si>
  <si>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</si>
  <si>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</si>
  <si>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</si>
  <si>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</si>
  <si>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</si>
  <si>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</si>
  <si>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</si>
  <si>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</si>
  <si>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</si>
  <si>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</si>
  <si>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</si>
  <si>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</si>
  <si>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</si>
  <si>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</si>
  <si>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</si>
  <si>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</si>
  <si>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</si>
  <si>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</si>
  <si>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</si>
  <si>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</si>
  <si>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</si>
  <si>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</si>
  <si>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</si>
  <si>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</si>
  <si>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</si>
  <si>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</si>
  <si>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</si>
  <si>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</si>
  <si>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</si>
  <si>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</si>
  <si>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</si>
  <si>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</si>
  <si>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</si>
  <si>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</si>
  <si>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</si>
  <si>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</si>
  <si>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</si>
  <si>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</si>
  <si>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</si>
  <si>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</si>
  <si>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</si>
  <si>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</si>
  <si>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</si>
  <si>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</si>
  <si>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</si>
  <si>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</si>
  <si>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</si>
  <si>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</si>
  <si>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</si>
  <si>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</si>
  <si>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</si>
  <si>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</si>
  <si>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</si>
  <si>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</si>
  <si>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</si>
  <si>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</si>
  <si>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</si>
  <si>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</si>
  <si>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</si>
  <si>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</si>
  <si>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</si>
  <si>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</si>
  <si>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</si>
  <si>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</si>
  <si>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</si>
  <si>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</si>
  <si>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</si>
  <si>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</si>
  <si>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</si>
  <si>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</si>
  <si>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</si>
  <si>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</si>
  <si>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</si>
  <si>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</si>
  <si>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</si>
  <si>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</si>
  <si>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</si>
  <si>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</si>
  <si>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</si>
  <si>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</si>
  <si>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</si>
  <si>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</si>
  <si>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</si>
  <si>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</si>
  <si>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</si>
  <si>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</si>
  <si>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</si>
  <si>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</si>
  <si>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</si>
  <si>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</si>
  <si>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</si>
  <si>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</si>
  <si>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</si>
  <si>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</si>
  <si>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</si>
  <si>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</si>
  <si>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</si>
  <si>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</si>
  <si>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</si>
  <si>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</si>
  <si>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</si>
  <si>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</si>
  <si>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</si>
  <si>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</si>
  <si>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</si>
  <si>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</si>
  <si>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</si>
  <si>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</si>
  <si>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</si>
  <si>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</si>
  <si>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</si>
  <si>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</si>
  <si>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</si>
  <si>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</si>
  <si>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</si>
  <si>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</si>
  <si>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</si>
  <si>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</si>
  <si>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</si>
  <si>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</si>
  <si>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</si>
  <si>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</si>
  <si>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</si>
  <si>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</si>
  <si>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</si>
  <si>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</si>
  <si>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</si>
  <si>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</si>
  <si>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</si>
  <si>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</si>
  <si>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</si>
  <si>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</si>
  <si>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</si>
  <si>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</si>
  <si>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</si>
  <si>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</si>
  <si>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</si>
  <si>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</si>
  <si>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</si>
  <si>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</si>
  <si>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</si>
  <si>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</si>
  <si>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</si>
  <si>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</si>
  <si>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</si>
  <si>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</si>
  <si>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</si>
  <si>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</si>
  <si>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</si>
  <si>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</si>
  <si>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</si>
  <si>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</si>
  <si>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</si>
  <si>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</si>
  <si>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</si>
  <si>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</si>
  <si>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</si>
  <si>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</si>
  <si>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</si>
  <si>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</si>
  <si>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</si>
  <si>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</si>
  <si>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</si>
  <si>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</si>
  <si>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</si>
  <si>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</si>
  <si>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</si>
  <si>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</si>
  <si>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</si>
  <si>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</si>
  <si>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</si>
  <si>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</si>
  <si>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</si>
  <si>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</si>
  <si>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</si>
  <si>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</si>
  <si>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</si>
  <si>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</si>
  <si>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</si>
  <si>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</si>
  <si>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</si>
  <si>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</si>
  <si>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</si>
  <si>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</si>
  <si>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</si>
  <si>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</si>
  <si>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</si>
  <si>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</si>
  <si>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</si>
  <si>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</si>
  <si>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</si>
  <si>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</si>
  <si>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</si>
  <si>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</si>
  <si>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</si>
  <si>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</si>
  <si>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</si>
  <si>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</si>
  <si>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</si>
  <si>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</si>
  <si>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</si>
  <si>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</si>
  <si>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</si>
  <si>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</si>
  <si>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</si>
  <si>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</si>
  <si>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</si>
  <si>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</si>
  <si>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</si>
  <si>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</si>
  <si>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</si>
  <si>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</si>
  <si>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</si>
  <si>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</si>
  <si>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</si>
  <si>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</si>
  <si>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</si>
  <si>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</si>
  <si>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</si>
  <si>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</si>
  <si>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</si>
  <si>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</si>
  <si>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</si>
  <si>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</si>
  <si>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</si>
  <si>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</si>
  <si>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</si>
  <si>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</si>
  <si>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</si>
  <si>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</si>
  <si>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</si>
  <si>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</si>
  <si>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</si>
  <si>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</si>
  <si>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</si>
  <si>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</si>
  <si>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</si>
  <si>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</si>
  <si>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</si>
  <si>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</si>
  <si>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</si>
  <si>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</si>
  <si>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</si>
  <si>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</si>
  <si>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</si>
  <si>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</si>
  <si>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</si>
  <si>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</si>
  <si>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</si>
  <si>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</si>
  <si>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</si>
  <si>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</si>
  <si>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</si>
  <si>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</si>
  <si>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</si>
  <si>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</si>
  <si>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</si>
  <si>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</si>
  <si>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</si>
  <si>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</si>
  <si>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</si>
  <si>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</si>
  <si>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</si>
  <si>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</si>
  <si>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</si>
  <si>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</si>
  <si>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</si>
  <si>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</si>
  <si>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</si>
  <si>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</si>
  <si>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</si>
  <si>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</si>
  <si>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</si>
  <si>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</si>
  <si>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</si>
  <si>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</si>
  <si>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</si>
  <si>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</si>
  <si>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</si>
  <si>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</si>
  <si>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</si>
  <si>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</si>
  <si>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</si>
  <si>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</si>
  <si>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</si>
  <si>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</si>
  <si>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</si>
  <si>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</si>
  <si>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</si>
  <si>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</si>
  <si>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</si>
  <si>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</si>
  <si>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</si>
  <si>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</si>
  <si>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</si>
  <si>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</si>
  <si>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</si>
  <si>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</si>
  <si>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</si>
  <si>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</si>
  <si>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</si>
  <si>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</si>
  <si>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</si>
  <si>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</si>
  <si>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</si>
  <si>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</si>
  <si>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</si>
  <si>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</si>
  <si>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</si>
  <si>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</si>
  <si>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</si>
  <si>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</si>
  <si>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</si>
  <si>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</si>
  <si>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</si>
  <si>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</si>
  <si>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</si>
  <si>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</si>
  <si>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</si>
  <si>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</si>
  <si>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</si>
  <si>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</si>
  <si>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</si>
  <si>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</si>
  <si>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</si>
  <si>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</si>
  <si>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</si>
  <si>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</si>
  <si>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</si>
  <si>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</si>
  <si>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</si>
  <si>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</si>
  <si>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</si>
  <si>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</si>
  <si>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</si>
  <si>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</si>
  <si>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</si>
  <si>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</si>
  <si>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</si>
  <si>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</si>
  <si>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</si>
  <si>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</si>
  <si>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</si>
  <si>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</si>
  <si>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</si>
  <si>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</si>
  <si>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</si>
  <si>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</si>
  <si>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</si>
  <si>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</si>
  <si>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</si>
  <si>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</si>
  <si>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</si>
  <si>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</si>
  <si>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</si>
  <si>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</si>
  <si>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</si>
  <si>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</si>
  <si>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</si>
  <si>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</si>
  <si>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</si>
  <si>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</si>
  <si>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</si>
  <si>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</si>
  <si>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</si>
  <si>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</si>
  <si>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</si>
  <si>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</si>
  <si>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</si>
  <si>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</si>
  <si>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</si>
  <si>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</si>
  <si>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</si>
  <si>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</si>
  <si>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</si>
  <si>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</si>
  <si>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</si>
  <si>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</si>
  <si>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</si>
  <si>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</si>
  <si>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</si>
  <si>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</si>
  <si>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</si>
  <si>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</si>
  <si>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</si>
  <si>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</si>
  <si>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</si>
  <si>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</si>
  <si>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</si>
  <si>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</si>
  <si>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</si>
  <si>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</si>
  <si>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</si>
  <si>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</si>
  <si>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</si>
  <si>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</si>
  <si>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</si>
  <si>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</si>
  <si>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</si>
  <si>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</si>
  <si>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</si>
  <si>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</si>
  <si>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</si>
  <si>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</si>
  <si>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</si>
  <si>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</si>
  <si>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</si>
  <si>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</si>
  <si>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</si>
  <si>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</si>
  <si>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</si>
  <si>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</si>
  <si>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</si>
  <si>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</si>
  <si>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</si>
  <si>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</si>
  <si>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</si>
  <si>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</si>
  <si>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</si>
  <si>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</si>
  <si>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</si>
  <si>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</si>
  <si>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</si>
  <si>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</si>
  <si>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</si>
  <si>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</si>
  <si>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</si>
  <si>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</si>
  <si>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</si>
  <si>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</si>
  <si>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</si>
  <si>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</si>
  <si>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</si>
  <si>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</si>
  <si>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</si>
  <si>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</si>
  <si>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</si>
  <si>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</si>
  <si>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</si>
  <si>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</si>
  <si>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</si>
  <si>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</si>
  <si>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</si>
  <si>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</si>
  <si>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</si>
  <si>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</si>
  <si>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</si>
  <si>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</si>
  <si>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</si>
  <si>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</si>
  <si>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</si>
  <si>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</si>
  <si>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</si>
  <si>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</si>
  <si>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</si>
  <si>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</si>
  <si>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</si>
  <si>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</si>
  <si>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</si>
  <si>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</si>
  <si>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</si>
  <si>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</si>
  <si>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</si>
  <si>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</si>
  <si>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</si>
  <si>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</si>
  <si>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</si>
  <si>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</si>
  <si>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</si>
  <si>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</si>
  <si>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</si>
  <si>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</si>
  <si>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</si>
  <si>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</si>
  <si>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</si>
  <si>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</si>
  <si>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</si>
  <si>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</si>
  <si>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</si>
  <si>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</si>
  <si>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</si>
  <si>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</si>
  <si>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</si>
  <si>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</si>
  <si>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</si>
  <si>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</si>
  <si>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</si>
  <si>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</si>
  <si>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</si>
  <si>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</si>
  <si>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</si>
  <si>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</si>
  <si>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</si>
  <si>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</si>
  <si>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</si>
  <si>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</si>
  <si>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</si>
  <si>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</si>
  <si>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</si>
  <si>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</si>
  <si>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</si>
  <si>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</si>
  <si>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</si>
  <si>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</si>
  <si>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</si>
  <si>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</si>
  <si>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</si>
  <si>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</si>
  <si>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</si>
  <si>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</si>
  <si>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</si>
  <si>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</si>
  <si>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</si>
  <si>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</si>
  <si>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</si>
  <si>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</si>
  <si>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</si>
  <si>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</si>
  <si>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</si>
  <si>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</si>
  <si>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</si>
  <si>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</si>
  <si>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</si>
  <si>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</si>
  <si>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</si>
  <si>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</si>
  <si>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</si>
  <si>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</si>
  <si>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</si>
  <si>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</si>
  <si>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</si>
  <si>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</si>
  <si>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</si>
  <si>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</si>
  <si>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</si>
  <si>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</si>
  <si>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</si>
  <si>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</si>
  <si>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</si>
  <si>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</si>
  <si>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</si>
  <si>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</si>
  <si>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</si>
  <si>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</si>
  <si>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</si>
  <si>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</si>
  <si>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</si>
  <si>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</si>
  <si>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</si>
  <si>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</si>
  <si>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</si>
  <si>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</si>
  <si>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</si>
  <si>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</si>
  <si>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</si>
  <si>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</si>
  <si>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</si>
  <si>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</si>
  <si>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</si>
  <si>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</si>
  <si>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</si>
  <si>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</si>
  <si>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</si>
  <si>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</si>
  <si>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</si>
  <si>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</si>
  <si>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</si>
  <si>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</si>
  <si>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</si>
  <si>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</si>
  <si>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</si>
  <si>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</si>
  <si>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</si>
  <si>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</si>
  <si>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</si>
  <si>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</si>
  <si>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</si>
  <si>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</si>
  <si>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</si>
  <si>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</si>
  <si>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</si>
  <si>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</si>
  <si>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</si>
  <si>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</si>
  <si>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</si>
  <si>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</si>
  <si>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</si>
  <si>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</si>
  <si>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</si>
  <si>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</si>
  <si>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</si>
  <si>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</si>
  <si>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</si>
  <si>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</si>
  <si>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</si>
  <si>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</si>
  <si>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</si>
  <si>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</si>
  <si>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</si>
  <si>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</si>
  <si>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</si>
  <si>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</si>
  <si>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</si>
  <si>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</si>
  <si>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</si>
  <si>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</si>
  <si>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</si>
  <si>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</si>
  <si>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</si>
  <si>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</si>
  <si>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</si>
  <si>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</si>
  <si>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</si>
  <si>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</si>
  <si>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</si>
  <si>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</si>
  <si>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</si>
  <si>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</si>
  <si>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</si>
  <si>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</si>
  <si>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</si>
  <si>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</si>
  <si>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</si>
  <si>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</si>
  <si>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</si>
  <si>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</si>
  <si>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</si>
  <si>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</si>
  <si>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</si>
  <si>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</si>
  <si>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</si>
  <si>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</si>
  <si>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</si>
  <si>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</si>
  <si>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</si>
  <si>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</si>
  <si>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</si>
  <si>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</si>
  <si>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</si>
  <si>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</si>
  <si>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</si>
  <si>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</si>
  <si>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</si>
  <si>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</si>
  <si>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</si>
  <si>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</si>
  <si>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</si>
  <si>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</si>
  <si>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</si>
  <si>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</si>
  <si>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</si>
  <si>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</si>
  <si>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</si>
  <si>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</si>
  <si>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</si>
  <si>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</si>
  <si>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</si>
  <si>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</si>
  <si>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</si>
  <si>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</si>
  <si>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</si>
  <si>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</si>
  <si>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</si>
  <si>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</si>
  <si>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</si>
  <si>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</si>
  <si>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</si>
  <si>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</si>
  <si>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</si>
  <si>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</si>
  <si>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</si>
  <si>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</si>
  <si>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</si>
  <si>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</si>
  <si>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</si>
  <si>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</si>
  <si>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</si>
  <si>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</si>
  <si>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</si>
  <si>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</si>
  <si>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</si>
  <si>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</si>
  <si>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</si>
  <si>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</si>
  <si>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</si>
  <si>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</si>
  <si>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</si>
  <si>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</si>
  <si>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</si>
  <si>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</si>
  <si>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</si>
  <si>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</si>
  <si>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</si>
  <si>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</si>
  <si>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</si>
  <si>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</si>
  <si>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</si>
  <si>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</si>
  <si>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</si>
  <si>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</si>
  <si>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</si>
  <si>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</si>
  <si>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</si>
  <si>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</si>
  <si>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</si>
  <si>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</si>
  <si>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</si>
  <si>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</si>
  <si>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</si>
  <si>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</si>
  <si>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</si>
  <si>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</si>
  <si>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</si>
  <si>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</si>
  <si>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</si>
  <si>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</si>
  <si>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</si>
  <si>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</si>
  <si>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</si>
  <si>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</si>
  <si>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</si>
  <si>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</si>
  <si>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</si>
  <si>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</si>
  <si>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</si>
  <si>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</si>
  <si>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</si>
  <si>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</si>
  <si>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</si>
  <si>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</si>
  <si>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</si>
  <si>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</si>
  <si>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</si>
  <si>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</si>
  <si>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</si>
  <si>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</si>
  <si>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</si>
  <si>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</si>
  <si>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</si>
  <si>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</si>
  <si>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</si>
  <si>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</si>
  <si>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</si>
  <si>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</si>
  <si>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</si>
  <si>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</si>
  <si>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</si>
  <si>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</si>
  <si>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</si>
  <si>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</si>
  <si>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</si>
  <si>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</si>
  <si>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</si>
  <si>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</si>
  <si>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</si>
  <si>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</si>
  <si>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</si>
  <si>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</si>
  <si>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</si>
  <si>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</si>
  <si>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</si>
  <si>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</si>
  <si>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</si>
  <si>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</si>
  <si>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</si>
  <si>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</si>
  <si>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</si>
  <si>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</si>
  <si>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</si>
  <si>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</si>
  <si>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</si>
  <si>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</si>
  <si>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</si>
  <si>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</si>
  <si>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</si>
  <si>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</si>
  <si>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</si>
  <si>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</si>
  <si>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</si>
  <si>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</si>
  <si>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</si>
  <si>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</si>
  <si>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</si>
  <si>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</si>
  <si>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</si>
  <si>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</si>
  <si>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</si>
  <si>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</si>
  <si>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</si>
  <si>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</si>
  <si>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</si>
  <si>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</si>
  <si>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</si>
  <si>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</si>
  <si>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</si>
  <si>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</si>
  <si>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</si>
  <si>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</si>
  <si>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</si>
  <si>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</si>
  <si>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</si>
  <si>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</si>
  <si>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</si>
  <si>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</si>
  <si>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</si>
  <si>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</si>
  <si>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</si>
  <si>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</si>
  <si>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</si>
  <si>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</si>
  <si>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</si>
  <si>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</si>
  <si>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</si>
  <si>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</si>
  <si>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</si>
  <si>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</si>
  <si>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</si>
  <si>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</si>
  <si>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</si>
  <si>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</si>
  <si>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</si>
  <si>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</si>
  <si>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</si>
  <si>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</si>
  <si>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</si>
  <si>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</si>
  <si>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</si>
  <si>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</si>
  <si>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</si>
  <si>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</si>
  <si>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</si>
  <si>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</si>
  <si>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</si>
  <si>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</si>
  <si>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</si>
  <si>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</si>
  <si>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</si>
  <si>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</si>
  <si>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</si>
  <si>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</si>
  <si>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</si>
  <si>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</si>
  <si>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</si>
  <si>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</si>
  <si>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</si>
  <si>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</si>
  <si>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</si>
  <si>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</si>
  <si>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</si>
  <si>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</si>
  <si>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</si>
  <si>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</si>
  <si>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</si>
  <si>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</si>
  <si>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</si>
  <si>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</si>
  <si>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</si>
  <si>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</si>
  <si>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</si>
  <si>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</si>
  <si>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</si>
  <si>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</si>
  <si>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</si>
  <si>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</si>
  <si>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</si>
  <si>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</si>
  <si>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</si>
  <si>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</si>
  <si>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</si>
  <si>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</si>
  <si>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</si>
  <si>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</si>
  <si>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</si>
  <si>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</si>
  <si>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</si>
  <si>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</si>
  <si>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</si>
  <si>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</si>
  <si>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</si>
  <si>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</si>
  <si>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</si>
  <si>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</si>
  <si>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</si>
  <si>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</si>
  <si>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</si>
  <si>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</si>
  <si>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</si>
  <si>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</si>
  <si>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</si>
  <si>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</si>
  <si>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</si>
  <si>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</si>
  <si>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</si>
  <si>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</si>
  <si>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</si>
  <si>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</si>
  <si>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</si>
  <si>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</si>
  <si>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</si>
  <si>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</si>
  <si>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</si>
  <si>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</si>
  <si>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</si>
  <si>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</si>
  <si>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</si>
  <si>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</si>
  <si>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</si>
  <si>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</si>
  <si>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</si>
  <si>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</si>
  <si>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</si>
  <si>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</si>
  <si>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</si>
  <si>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</si>
  <si>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</si>
  <si>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</si>
  <si>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</si>
  <si>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</si>
  <si>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</si>
  <si>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</si>
  <si>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</si>
  <si>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</si>
  <si>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</si>
  <si>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</si>
  <si>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</si>
  <si>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</si>
  <si>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</si>
  <si>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</si>
  <si>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</si>
  <si>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</si>
  <si>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</si>
  <si>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</si>
  <si>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</si>
  <si>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</si>
  <si>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</si>
  <si>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</si>
  <si>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</si>
  <si>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</si>
  <si>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</si>
  <si>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</si>
  <si>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</si>
  <si>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</si>
  <si>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</si>
  <si>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</si>
  <si>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</si>
  <si>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</si>
  <si>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</si>
  <si>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</si>
  <si>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</si>
  <si>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</si>
  <si>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</si>
  <si>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</si>
  <si>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</si>
  <si>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</si>
  <si>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</si>
  <si>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</si>
  <si>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</si>
  <si>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</si>
  <si>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</si>
  <si>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</si>
  <si>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</si>
  <si>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</si>
  <si>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</si>
  <si>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</si>
  <si>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</si>
  <si>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</si>
  <si>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</si>
  <si>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</si>
  <si>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</si>
  <si>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</si>
  <si>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</si>
  <si>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</si>
  <si>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</si>
  <si>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</si>
  <si>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</si>
  <si>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</si>
  <si>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</si>
  <si>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</si>
  <si>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</si>
  <si>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</si>
  <si>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</si>
  <si>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</si>
  <si>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</si>
  <si>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</si>
  <si>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</si>
  <si>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</si>
  <si>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</si>
  <si>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</si>
  <si>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</si>
  <si>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</si>
  <si>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</si>
  <si>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</si>
  <si>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</si>
  <si>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</si>
  <si>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</si>
  <si>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</si>
  <si>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</si>
  <si>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</si>
  <si>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</si>
  <si>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</si>
  <si>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</si>
  <si>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</si>
  <si>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</si>
  <si>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</si>
  <si>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</si>
  <si>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</si>
  <si>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</si>
  <si>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</si>
  <si>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</si>
  <si>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</si>
  <si>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</si>
  <si>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</si>
  <si>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</si>
  <si>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</si>
  <si>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</si>
  <si>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</si>
  <si>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</si>
  <si>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</si>
  <si>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</si>
  <si>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</si>
  <si>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</si>
  <si>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</si>
  <si>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</si>
  <si>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</si>
  <si>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</si>
  <si>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</si>
  <si>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</si>
  <si>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</si>
  <si>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</si>
  <si>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</si>
  <si>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</si>
  <si>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</si>
  <si>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</si>
  <si>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</si>
  <si>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</si>
  <si>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</si>
  <si>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</si>
  <si>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</si>
  <si>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</si>
  <si>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</si>
  <si>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</si>
  <si>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</si>
  <si>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</si>
  <si>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</si>
  <si>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</si>
  <si>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</si>
  <si>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</si>
  <si>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</si>
  <si>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</si>
  <si>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</si>
  <si>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</si>
  <si>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</si>
  <si>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</si>
  <si>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</si>
  <si>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</si>
  <si>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</si>
  <si>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</si>
  <si>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</si>
  <si>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</si>
  <si>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</si>
  <si>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</si>
  <si>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</si>
  <si>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</si>
  <si>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</si>
  <si>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</si>
  <si>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</si>
  <si>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</si>
  <si>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</si>
  <si>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</si>
  <si>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</si>
  <si>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</si>
  <si>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</si>
  <si>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</si>
  <si>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</si>
  <si>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</si>
  <si>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</si>
  <si>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</si>
  <si>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</si>
  <si>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</si>
  <si>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</si>
  <si>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</si>
  <si>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</si>
  <si>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</si>
  <si>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</si>
  <si>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</si>
  <si>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</si>
  <si>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</si>
  <si>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</si>
  <si>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</si>
  <si>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</si>
  <si>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</si>
  <si>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</si>
  <si>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</si>
  <si>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</si>
  <si>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</si>
  <si>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</si>
  <si>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</si>
  <si>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</si>
  <si>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</si>
  <si>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</si>
  <si>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</si>
  <si>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</si>
  <si>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</si>
  <si>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</si>
  <si>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</si>
  <si>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</si>
  <si>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</si>
  <si>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</si>
  <si>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</si>
  <si>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</si>
  <si>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</si>
  <si>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</si>
  <si>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</si>
  <si>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</si>
  <si>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</si>
  <si>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</si>
  <si>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</si>
  <si>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</si>
  <si>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</si>
  <si>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</si>
  <si>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</si>
  <si>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</si>
  <si>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</si>
  <si>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</si>
  <si>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</si>
  <si>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</si>
  <si>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</si>
  <si>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</si>
  <si>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</si>
  <si>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</si>
  <si>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</si>
  <si>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</si>
  <si>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</si>
  <si>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</si>
  <si>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</si>
  <si>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</si>
  <si>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</si>
  <si>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</si>
  <si>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</si>
  <si>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</si>
  <si>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</si>
  <si>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</si>
  <si>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</si>
  <si>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</si>
  <si>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</si>
  <si>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</si>
  <si>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</si>
  <si>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</si>
  <si>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</si>
  <si>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</si>
  <si>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</si>
  <si>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</si>
  <si>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</si>
  <si>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</si>
  <si>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</si>
  <si>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</si>
  <si>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</si>
  <si>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</si>
  <si>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</si>
  <si>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</si>
  <si>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</si>
  <si>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</si>
  <si>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</si>
  <si>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</si>
  <si>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</si>
  <si>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</si>
  <si>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</si>
  <si>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</si>
  <si>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</si>
  <si>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</si>
  <si>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</si>
  <si>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</si>
  <si>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</si>
  <si>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</si>
  <si>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</si>
  <si>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</si>
  <si>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</si>
  <si>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</si>
  <si>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</si>
  <si>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</si>
  <si>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</si>
  <si>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</si>
  <si>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</si>
  <si>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</si>
  <si>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</si>
  <si>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</si>
  <si>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</si>
  <si>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</si>
  <si>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</si>
  <si>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</si>
  <si>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</si>
  <si>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</si>
  <si>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</si>
  <si>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</si>
  <si>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</si>
  <si>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</si>
  <si>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</si>
  <si>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</si>
  <si>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</si>
  <si>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</si>
  <si>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</si>
  <si>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</si>
  <si>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</si>
  <si>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</si>
  <si>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</si>
  <si>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</si>
  <si>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</si>
  <si>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</si>
  <si>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</si>
  <si>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</si>
  <si>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</si>
  <si>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</si>
  <si>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</si>
  <si>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</si>
  <si>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</si>
  <si>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</si>
  <si>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</si>
  <si>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</si>
  <si>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</si>
  <si>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</si>
  <si>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</si>
  <si>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</si>
  <si>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</si>
  <si>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</si>
  <si>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</si>
  <si>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</si>
  <si>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</si>
  <si>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</si>
  <si>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</si>
  <si>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</si>
  <si>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</si>
  <si>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</si>
  <si>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</si>
  <si>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</si>
  <si>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</si>
  <si>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</si>
  <si>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</si>
  <si>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</si>
  <si>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</si>
  <si>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</si>
  <si>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</si>
  <si>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</si>
  <si>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</si>
  <si>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</si>
  <si>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</si>
  <si>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</si>
  <si>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</si>
  <si>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</si>
  <si>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</si>
  <si>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</si>
  <si>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</si>
  <si>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</si>
  <si>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</si>
  <si>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</si>
  <si>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</si>
  <si>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</si>
  <si>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</si>
  <si>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</si>
  <si>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</si>
  <si>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</si>
  <si>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</si>
  <si>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</si>
  <si>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</si>
  <si>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</si>
  <si>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</si>
  <si>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</si>
  <si>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</si>
  <si>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</si>
  <si>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</si>
  <si>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</si>
  <si>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</si>
  <si>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</si>
  <si>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</si>
  <si>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</si>
  <si>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</si>
  <si>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</si>
  <si>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</si>
  <si>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</si>
  <si>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</si>
  <si>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</si>
  <si>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</si>
  <si>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</si>
  <si>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</si>
  <si>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</si>
  <si>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</si>
  <si>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</si>
  <si>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</si>
  <si>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</si>
  <si>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</si>
  <si>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</si>
  <si>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</si>
  <si>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</si>
  <si>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</si>
  <si>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</si>
  <si>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</si>
  <si>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</si>
  <si>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</si>
  <si>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</si>
  <si>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</si>
  <si>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</si>
  <si>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</si>
  <si>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</si>
  <si>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</si>
  <si>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</si>
  <si>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</si>
  <si>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</si>
  <si>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</si>
  <si>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</si>
  <si>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</si>
  <si>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</si>
  <si>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</si>
  <si>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</si>
  <si>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</si>
  <si>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</si>
  <si>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</si>
  <si>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</si>
  <si>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</si>
  <si>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</si>
  <si>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</si>
  <si>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</si>
  <si>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</si>
  <si>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</si>
  <si>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</si>
  <si>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</si>
  <si>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</si>
  <si>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</si>
  <si>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</si>
  <si>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</si>
  <si>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</si>
  <si>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</si>
  <si>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</si>
  <si>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</si>
  <si>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</si>
  <si>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</si>
  <si>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</si>
  <si>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</si>
  <si>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</si>
  <si>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</si>
  <si>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</si>
  <si>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</si>
  <si>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</si>
  <si>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</si>
  <si>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</si>
  <si>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</si>
  <si>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</si>
  <si>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</si>
  <si>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</si>
  <si>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</si>
  <si>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</si>
  <si>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</si>
  <si>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</si>
  <si>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</si>
  <si>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</si>
  <si>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</si>
  <si>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</si>
  <si>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</si>
  <si>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</si>
  <si>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</si>
  <si>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</si>
  <si>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</si>
  <si>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</si>
  <si>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</si>
  <si>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</si>
  <si>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</si>
  <si>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</si>
  <si>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</si>
  <si>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</si>
  <si>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</si>
  <si>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</si>
  <si>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</si>
  <si>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</si>
  <si>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</si>
  <si>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</si>
  <si>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</si>
  <si>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</si>
  <si>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</si>
  <si>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</si>
  <si>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</si>
  <si>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</si>
  <si>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</si>
  <si>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</si>
  <si>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</si>
  <si>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</si>
  <si>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</si>
  <si>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</si>
  <si>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</si>
  <si>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</si>
  <si>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</si>
  <si>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</si>
  <si>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</si>
  <si>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</si>
  <si>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</si>
  <si>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</si>
  <si>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</si>
  <si>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</si>
  <si>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</si>
  <si>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</si>
  <si>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</si>
  <si>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</si>
  <si>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</si>
  <si>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</si>
  <si>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</si>
  <si>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</si>
  <si>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</si>
  <si>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</si>
  <si>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</si>
  <si>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</si>
  <si>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</si>
  <si>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</si>
  <si>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</si>
  <si>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</si>
  <si>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</si>
  <si>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</si>
  <si>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</si>
  <si>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</si>
  <si>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</si>
  <si>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</si>
  <si>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</si>
  <si>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</si>
  <si>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</si>
  <si>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</si>
  <si>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</si>
  <si>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</si>
  <si>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</si>
  <si>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</si>
  <si>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</si>
  <si>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</si>
  <si>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</si>
  <si>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</si>
  <si>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</si>
  <si>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</si>
  <si>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</si>
  <si>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</si>
  <si>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</si>
  <si>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</si>
  <si>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</si>
  <si>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</si>
  <si>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</si>
  <si>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</si>
  <si>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</si>
  <si>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</si>
  <si>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</si>
  <si>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</si>
  <si>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</si>
  <si>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</si>
  <si>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</si>
  <si>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</si>
  <si>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</si>
  <si>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</si>
  <si>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</si>
  <si>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</si>
  <si>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</si>
  <si>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</si>
  <si>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</si>
  <si>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</si>
  <si>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</si>
  <si>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</si>
  <si>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</si>
  <si>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</si>
  <si>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</si>
  <si>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</si>
  <si>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</si>
  <si>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</si>
  <si>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</si>
  <si>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</si>
  <si>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</si>
  <si>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</si>
  <si>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</si>
  <si>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</si>
  <si>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</si>
  <si>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</si>
  <si>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</si>
  <si>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</si>
  <si>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</si>
  <si>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</si>
  <si>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</si>
  <si>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</si>
  <si>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</si>
  <si>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</si>
  <si>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</si>
  <si>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</si>
  <si>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</si>
  <si>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</si>
  <si>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</si>
  <si>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</si>
  <si>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</si>
  <si>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</si>
  <si>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</si>
  <si>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</si>
  <si>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</si>
  <si>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</si>
  <si>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</si>
  <si>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</si>
  <si>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</si>
  <si>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</si>
  <si>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</si>
  <si>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</si>
  <si>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</si>
  <si>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</si>
  <si>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</si>
  <si>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</si>
  <si>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</si>
  <si>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</si>
  <si>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</si>
  <si>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</si>
  <si>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</si>
  <si>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</si>
  <si>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</si>
  <si>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</si>
  <si>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</si>
  <si>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</si>
  <si>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</si>
  <si>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</si>
  <si>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</si>
  <si>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</si>
  <si>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</si>
  <si>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</si>
  <si>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</si>
  <si>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</si>
  <si>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</si>
  <si>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</si>
  <si>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</si>
  <si>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</si>
  <si>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</si>
  <si>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</si>
  <si>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</si>
  <si>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</si>
  <si>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</si>
  <si>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</si>
  <si>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</si>
  <si>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</si>
  <si>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</si>
  <si>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</si>
  <si>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</si>
  <si>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</si>
  <si>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</si>
  <si>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</si>
  <si>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</si>
  <si>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</si>
  <si>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</si>
  <si>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</si>
  <si>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</si>
  <si>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</si>
  <si>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</si>
  <si>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</si>
  <si>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</si>
  <si>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</si>
  <si>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</si>
  <si>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</si>
  <si>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</si>
  <si>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</si>
  <si>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</si>
  <si>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</si>
  <si>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</si>
  <si>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</si>
  <si>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</si>
  <si>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</si>
  <si>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</si>
  <si>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</si>
  <si>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</si>
  <si>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</si>
  <si>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</si>
  <si>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</si>
  <si>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</si>
  <si>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</si>
  <si>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</si>
  <si>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</si>
  <si>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</si>
  <si>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</si>
  <si>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</si>
  <si>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</si>
  <si>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</si>
  <si>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</si>
  <si>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</si>
  <si>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</si>
  <si>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</si>
  <si>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</si>
  <si>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</si>
  <si>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</si>
  <si>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</si>
  <si>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</si>
  <si>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</si>
  <si>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</si>
  <si>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</si>
  <si>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</si>
  <si>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</si>
  <si>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</si>
  <si>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</si>
  <si>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</si>
  <si>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</si>
  <si>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</si>
  <si>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</si>
  <si>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</si>
  <si>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</si>
  <si>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</si>
  <si>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</si>
  <si>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</si>
  <si>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</si>
  <si>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</si>
  <si>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</si>
  <si>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</si>
  <si>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</si>
  <si>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</si>
  <si>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</si>
  <si>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</si>
  <si>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</si>
  <si>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</si>
  <si>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</si>
  <si>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</si>
  <si>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</si>
  <si>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</si>
  <si>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</si>
  <si>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</si>
  <si>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</si>
  <si>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</si>
  <si>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</si>
  <si>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</si>
  <si>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</si>
  <si>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</si>
  <si>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</si>
  <si>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</si>
  <si>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</si>
  <si>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</si>
  <si>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</si>
  <si>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</si>
  <si>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</si>
  <si>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</si>
  <si>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</si>
  <si>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</si>
  <si>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</si>
  <si>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</si>
  <si>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</si>
  <si>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</si>
  <si>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</si>
  <si>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</si>
  <si>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</si>
  <si>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</si>
  <si>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</si>
  <si>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</si>
  <si>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</si>
  <si>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</si>
  <si>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</si>
  <si>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</si>
  <si>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</si>
  <si>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</si>
  <si>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</si>
  <si>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</si>
  <si>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</si>
  <si>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</si>
  <si>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</si>
  <si>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</si>
  <si>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</si>
  <si>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</si>
  <si>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</si>
  <si>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</si>
  <si>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</si>
  <si>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</si>
  <si>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</si>
  <si>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</si>
  <si>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</si>
  <si>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</si>
  <si>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</si>
  <si>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</si>
  <si>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</si>
  <si>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</si>
  <si>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</si>
  <si>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</si>
  <si>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</si>
  <si>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</si>
  <si>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</si>
  <si>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</si>
  <si>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</si>
  <si>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</si>
  <si>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</si>
  <si>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</si>
  <si>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</si>
  <si>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</si>
  <si>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</si>
  <si>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</si>
  <si>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</si>
  <si>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</si>
  <si>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</si>
  <si>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</si>
  <si>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</si>
  <si>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</si>
  <si>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</si>
  <si>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</si>
  <si>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</si>
  <si>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</si>
  <si>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</si>
  <si>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</si>
  <si>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</si>
  <si>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</si>
  <si>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</si>
  <si>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</si>
  <si>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</si>
  <si>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</si>
  <si>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</si>
  <si>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</si>
  <si>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</si>
  <si>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</si>
  <si>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</si>
  <si>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</si>
  <si>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</si>
  <si>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</si>
  <si>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</si>
  <si>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</si>
  <si>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</si>
  <si>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</si>
  <si>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</si>
  <si>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</si>
  <si>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</si>
  <si>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</si>
  <si>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</si>
  <si>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</si>
  <si>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</si>
  <si>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</si>
  <si>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</si>
  <si>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</si>
  <si>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</si>
  <si>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</si>
  <si>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</si>
  <si>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</si>
  <si>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</si>
  <si>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</si>
  <si>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</si>
  <si>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</si>
  <si>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</si>
  <si>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</si>
  <si>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</si>
  <si>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</si>
  <si>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</si>
  <si>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</si>
  <si>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</si>
  <si>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</si>
  <si>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</si>
  <si>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</si>
  <si>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</si>
  <si>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</si>
  <si>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</si>
  <si>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</si>
  <si>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</si>
  <si>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</si>
  <si>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</si>
  <si>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</si>
  <si>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</si>
  <si>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</si>
  <si>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</si>
  <si>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</si>
  <si>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</si>
  <si>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</si>
  <si>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</si>
  <si>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</si>
  <si>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</si>
  <si>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</si>
  <si>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</si>
  <si>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</si>
  <si>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</si>
  <si>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</si>
  <si>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</si>
  <si>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</si>
  <si>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</si>
  <si>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</si>
  <si>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</si>
  <si>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</si>
  <si>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</si>
  <si>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</si>
  <si>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</si>
  <si>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</si>
  <si>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</si>
  <si>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</si>
  <si>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</si>
  <si>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</si>
  <si>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</si>
  <si>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</si>
  <si>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</si>
  <si>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</si>
  <si>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</si>
  <si>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</si>
  <si>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</si>
  <si>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</si>
  <si>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</si>
  <si>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</si>
  <si>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</si>
  <si>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</si>
  <si>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</si>
  <si>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</si>
  <si>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</si>
  <si>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</si>
  <si>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</si>
  <si>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</si>
  <si>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</si>
  <si>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</si>
  <si>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</si>
  <si>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</si>
  <si>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</si>
  <si>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</si>
  <si>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</si>
  <si>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</si>
  <si>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</si>
  <si>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</si>
  <si>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</si>
  <si>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</si>
  <si>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</si>
  <si>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</si>
  <si>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</si>
  <si>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</si>
  <si>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</si>
  <si>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</si>
  <si>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</si>
  <si>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</si>
  <si>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</si>
  <si>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</si>
  <si>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</si>
  <si>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</si>
  <si>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</si>
  <si>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</si>
  <si>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</si>
  <si>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</si>
  <si>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</si>
  <si>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</si>
  <si>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</si>
  <si>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</si>
  <si>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</si>
  <si>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</si>
  <si>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</si>
  <si>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</si>
  <si>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</si>
  <si>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</si>
  <si>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</si>
  <si>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</si>
  <si>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</si>
  <si>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</si>
  <si>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</si>
  <si>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</si>
  <si>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</si>
  <si>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</si>
  <si>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</si>
  <si>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</si>
  <si>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</si>
  <si>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</si>
  <si>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</si>
  <si>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</si>
  <si>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</si>
  <si>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</si>
  <si>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</si>
  <si>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</si>
  <si>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</si>
  <si>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</si>
  <si>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</si>
  <si>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</si>
  <si>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</si>
  <si>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</si>
  <si>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</si>
  <si>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</si>
  <si>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</si>
  <si>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</si>
  <si>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</si>
  <si>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</si>
  <si>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</si>
  <si>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</si>
  <si>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</si>
  <si>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</si>
  <si>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</si>
  <si>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</si>
  <si>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</si>
  <si>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</si>
  <si>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</si>
  <si>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</si>
  <si>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</si>
  <si>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</si>
  <si>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</si>
  <si>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</si>
  <si>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</si>
  <si>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</si>
  <si>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</si>
  <si>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</si>
  <si>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</si>
  <si>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</si>
  <si>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</si>
  <si>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</si>
  <si>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</si>
  <si>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</si>
  <si>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</si>
  <si>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</si>
  <si>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</si>
  <si>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</si>
  <si>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</si>
  <si>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</si>
  <si>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</si>
  <si>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</si>
  <si>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</si>
  <si>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</si>
  <si>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</si>
  <si>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</si>
  <si>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</si>
  <si>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</si>
  <si>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</si>
  <si>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</si>
  <si>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</si>
  <si>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</si>
  <si>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</si>
  <si>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</si>
  <si>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</si>
  <si>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</si>
  <si>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</si>
  <si>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</si>
  <si>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</si>
  <si>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</si>
  <si>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</si>
  <si>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</si>
  <si>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</si>
  <si>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</si>
  <si>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</si>
  <si>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</si>
  <si>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</si>
  <si>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</si>
  <si>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</si>
  <si>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</si>
  <si>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</si>
  <si>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</si>
  <si>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</si>
  <si>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</si>
  <si>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</si>
  <si>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</si>
  <si>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</si>
  <si>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</si>
  <si>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</si>
  <si>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</si>
  <si>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</si>
  <si>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</si>
  <si>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</si>
  <si>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</si>
  <si>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</si>
  <si>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</si>
  <si>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</si>
  <si>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</si>
  <si>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</si>
  <si>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</si>
  <si>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</si>
  <si>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</si>
  <si>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</si>
  <si>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</si>
  <si>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</si>
  <si>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</si>
  <si>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</si>
  <si>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</si>
  <si>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</si>
  <si>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</si>
  <si>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</si>
  <si>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</si>
  <si>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</si>
  <si>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</si>
  <si>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</si>
  <si>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</si>
  <si>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</si>
  <si>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</si>
  <si>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</si>
  <si>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</si>
  <si>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</si>
  <si>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</si>
  <si>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</si>
  <si>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</si>
  <si>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</si>
  <si>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</si>
  <si>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</si>
  <si>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</si>
  <si>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</si>
  <si>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</si>
  <si>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</si>
  <si>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</si>
  <si>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</si>
  <si>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</si>
  <si>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</si>
  <si>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</si>
  <si>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</si>
  <si>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</si>
  <si>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</si>
  <si>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</si>
  <si>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</si>
  <si>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</si>
  <si>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</si>
  <si>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</si>
  <si>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</si>
  <si>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</si>
  <si>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</si>
  <si>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</si>
  <si>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</si>
  <si>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</si>
  <si>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</si>
  <si>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</si>
  <si>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</si>
  <si>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</si>
  <si>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</si>
  <si>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</si>
  <si>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</si>
  <si>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</si>
  <si>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</si>
  <si>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</si>
  <si>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</si>
  <si>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</si>
  <si>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</si>
  <si>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</si>
  <si>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</si>
  <si>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</si>
  <si>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</si>
  <si>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</si>
  <si>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</si>
  <si>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</si>
  <si>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</si>
  <si>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</si>
  <si>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</si>
  <si>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</si>
  <si>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</si>
  <si>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</si>
  <si>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</si>
  <si>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</si>
  <si>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</si>
  <si>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</si>
  <si>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</si>
  <si>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</si>
  <si>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</si>
  <si>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</si>
  <si>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</si>
  <si>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</si>
  <si>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</si>
  <si>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</si>
  <si>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</si>
  <si>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</si>
  <si>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</si>
  <si>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</si>
  <si>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</si>
  <si>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</si>
  <si>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</si>
  <si>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</si>
  <si>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</si>
  <si>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</si>
  <si>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</si>
  <si>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</si>
  <si>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</si>
  <si>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</si>
  <si>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</si>
  <si>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</si>
  <si>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</si>
  <si>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</si>
  <si>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</si>
  <si>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</si>
  <si>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</si>
  <si>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</si>
  <si>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</si>
  <si>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</si>
  <si>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</si>
  <si>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</si>
  <si>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</si>
  <si>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</si>
  <si>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</si>
  <si>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</si>
  <si>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</si>
  <si>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</si>
  <si>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</si>
  <si>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</si>
  <si>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</si>
  <si>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</si>
  <si>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</si>
  <si>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</si>
  <si>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</si>
  <si>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</si>
  <si>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</si>
  <si>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</si>
  <si>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</si>
  <si>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</si>
  <si>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</si>
  <si>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</si>
  <si>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</si>
  <si>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</si>
  <si>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</si>
  <si>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</si>
  <si>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</si>
  <si>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</si>
  <si>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</si>
  <si>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</si>
  <si>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</si>
  <si>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</si>
  <si>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</si>
  <si>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</si>
  <si>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</si>
  <si>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</si>
  <si>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</si>
  <si>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</si>
  <si>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</si>
  <si>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</si>
  <si>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</si>
  <si>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</si>
  <si>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</si>
  <si>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</si>
  <si>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</si>
  <si>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</si>
  <si>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</si>
  <si>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</si>
  <si>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</si>
  <si>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</si>
  <si>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</si>
  <si>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</si>
  <si>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</si>
  <si>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</si>
  <si>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</si>
  <si>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</si>
  <si>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</si>
  <si>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</si>
  <si>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</si>
  <si>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</si>
  <si>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</si>
  <si>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</si>
  <si>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</si>
  <si>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</si>
  <si>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</si>
  <si>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</si>
  <si>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</si>
  <si>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</si>
  <si>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</si>
  <si>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</si>
  <si>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</si>
  <si>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</si>
  <si>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</si>
  <si>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</si>
  <si>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</si>
  <si>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</si>
  <si>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</si>
  <si>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</si>
  <si>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</si>
  <si>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</si>
  <si>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</si>
  <si>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</si>
  <si>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</si>
  <si>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</si>
  <si>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</si>
  <si>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</si>
  <si>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</si>
  <si>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</si>
  <si>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</si>
  <si>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</si>
  <si>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</si>
  <si>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</si>
  <si>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</si>
  <si>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</si>
  <si>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</si>
  <si>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</si>
  <si>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</si>
  <si>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</si>
  <si>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</si>
  <si>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</si>
  <si>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</si>
  <si>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</si>
  <si>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</si>
  <si>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</si>
  <si>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</si>
  <si>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</si>
  <si>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</si>
  <si>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</si>
  <si>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</si>
  <si>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</si>
  <si>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</si>
  <si>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</si>
  <si>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</si>
  <si>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</si>
  <si>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</si>
  <si>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</si>
  <si>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</si>
  <si>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</si>
  <si>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</si>
  <si>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</si>
  <si>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</si>
  <si>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</si>
  <si>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</si>
  <si>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</si>
  <si>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</si>
  <si>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</si>
  <si>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</si>
  <si>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</si>
  <si>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</si>
  <si>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</si>
  <si>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</si>
  <si>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</si>
  <si>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</si>
  <si>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</si>
  <si>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</si>
  <si>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</si>
  <si>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</si>
  <si>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</si>
  <si>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</si>
  <si>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</si>
  <si>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</si>
  <si>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</si>
  <si>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</si>
  <si>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</si>
  <si>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</si>
  <si>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</si>
  <si>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</si>
  <si>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</si>
  <si>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</si>
  <si>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</si>
  <si>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</si>
  <si>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</si>
  <si>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</si>
  <si>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</si>
  <si>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</si>
  <si>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</si>
  <si>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</si>
  <si>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</si>
  <si>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</si>
  <si>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</si>
  <si>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</si>
  <si>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</si>
  <si>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</si>
  <si>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</si>
  <si>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</si>
  <si>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</si>
  <si>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</si>
  <si>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</si>
  <si>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</si>
  <si>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</si>
  <si>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</si>
  <si>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</si>
  <si>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</si>
  <si>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</si>
  <si>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</si>
  <si>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</si>
  <si>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</si>
  <si>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</si>
  <si>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</si>
  <si>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</si>
  <si>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</si>
  <si>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</si>
  <si>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</si>
  <si>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</si>
  <si>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</si>
  <si>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</si>
  <si>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</si>
  <si>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</si>
  <si>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</si>
  <si>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</si>
  <si>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</si>
  <si>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</si>
  <si>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</si>
  <si>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</si>
  <si>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</si>
  <si>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</si>
  <si>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</si>
  <si>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</si>
  <si>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</si>
  <si>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</si>
  <si>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</si>
  <si>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</si>
  <si>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</si>
  <si>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</si>
  <si>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</si>
  <si>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</si>
  <si>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</si>
  <si>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</si>
  <si>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</si>
  <si>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</si>
  <si>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</si>
  <si>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</si>
  <si>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</si>
  <si>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</si>
  <si>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</si>
  <si>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</si>
  <si>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</si>
  <si>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</si>
  <si>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</si>
  <si>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</si>
  <si>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</si>
  <si>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</si>
  <si>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</si>
  <si>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</si>
  <si>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</si>
  <si>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</si>
  <si>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</si>
  <si>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</si>
  <si>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</si>
  <si>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</si>
  <si>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</si>
  <si>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</si>
  <si>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</si>
  <si>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</si>
  <si>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</si>
  <si>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</si>
  <si>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</si>
  <si>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</si>
  <si>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</si>
  <si>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</si>
  <si>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</si>
  <si>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</si>
  <si>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</si>
  <si>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</si>
  <si>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</si>
  <si>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</si>
  <si>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</si>
  <si>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</si>
  <si>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</si>
  <si>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</si>
  <si>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</si>
  <si>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</si>
  <si>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</si>
  <si>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</si>
  <si>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</si>
  <si>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</si>
  <si>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</si>
  <si>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</si>
  <si>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</si>
  <si>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</si>
  <si>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</si>
  <si>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</si>
  <si>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</si>
  <si>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</si>
  <si>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</si>
  <si>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</si>
  <si>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</si>
  <si>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</si>
  <si>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</si>
  <si>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</si>
  <si>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</si>
  <si>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</si>
  <si>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</si>
  <si>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</si>
  <si>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</si>
  <si>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</si>
  <si>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</si>
  <si>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</si>
  <si>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</si>
  <si>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</si>
  <si>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</si>
  <si>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</si>
  <si>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</si>
  <si>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</si>
  <si>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</si>
  <si>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</si>
  <si>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</si>
  <si>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</si>
  <si>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</si>
  <si>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</si>
  <si>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</si>
  <si>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</si>
  <si>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</si>
  <si>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</si>
  <si>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</si>
  <si>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</si>
  <si>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</si>
  <si>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</si>
  <si>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</si>
  <si>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</si>
  <si>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</si>
  <si>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</si>
  <si>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</si>
  <si>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</si>
  <si>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</si>
  <si>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</si>
  <si>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</si>
  <si>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</si>
  <si>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</si>
  <si>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</si>
  <si>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</si>
  <si>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</si>
  <si>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</si>
  <si>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</si>
  <si>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</si>
  <si>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</si>
  <si>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</si>
  <si>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</si>
  <si>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</si>
  <si>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</si>
  <si>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</si>
  <si>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</si>
  <si>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</si>
  <si>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</si>
  <si>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</si>
  <si>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</si>
  <si>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</si>
  <si>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</si>
  <si>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</si>
  <si>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</si>
  <si>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</si>
  <si>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</si>
  <si>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</si>
  <si>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</si>
  <si>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</si>
  <si>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</si>
  <si>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</si>
  <si>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</si>
  <si>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</si>
  <si>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</si>
  <si>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</si>
  <si>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</si>
  <si>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</si>
  <si>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</si>
  <si>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</si>
  <si>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</si>
  <si>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</si>
  <si>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</si>
  <si>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</si>
  <si>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</si>
  <si>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</si>
  <si>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</si>
  <si>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</si>
  <si>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</si>
  <si>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</si>
  <si>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</si>
  <si>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</si>
  <si>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</si>
  <si>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</si>
  <si>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</si>
  <si>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</si>
  <si>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</si>
  <si>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</si>
  <si>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</si>
  <si>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</si>
  <si>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</si>
  <si>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</si>
  <si>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</si>
  <si>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</si>
  <si>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</si>
  <si>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</si>
  <si>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</si>
  <si>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</si>
  <si>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</si>
  <si>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</si>
  <si>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</si>
  <si>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</si>
  <si>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</si>
  <si>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</si>
  <si>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</si>
  <si>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</si>
  <si>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</si>
  <si>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</si>
  <si>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</si>
  <si>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</si>
  <si>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</si>
  <si>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</si>
  <si>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</si>
  <si>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</si>
  <si>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</si>
  <si>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</si>
  <si>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</si>
  <si>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</si>
  <si>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</si>
  <si>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</si>
  <si>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</si>
  <si>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</si>
  <si>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</si>
  <si>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</si>
  <si>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</si>
  <si>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</si>
  <si>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</si>
  <si>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</si>
  <si>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</si>
  <si>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</si>
  <si>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</si>
  <si>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</si>
  <si>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</si>
  <si>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</si>
  <si>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</si>
  <si>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</si>
  <si>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</si>
  <si>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</si>
  <si>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</si>
  <si>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</si>
  <si>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</si>
  <si>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</si>
  <si>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</si>
  <si>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</si>
  <si>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</si>
  <si>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</si>
  <si>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</si>
  <si>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</si>
  <si>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</si>
  <si>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</si>
  <si>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</si>
  <si>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</si>
  <si>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</si>
  <si>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</si>
  <si>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</si>
  <si>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</si>
  <si>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</si>
  <si>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</si>
  <si>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</si>
  <si>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</si>
  <si>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</si>
  <si>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</si>
  <si>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</si>
  <si>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</si>
  <si>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</si>
  <si>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</si>
  <si>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</si>
  <si>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</si>
  <si>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</si>
  <si>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</si>
  <si>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</si>
  <si>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</si>
  <si>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</si>
  <si>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</si>
  <si>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</si>
  <si>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</si>
  <si>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</si>
  <si>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</si>
  <si>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</si>
  <si>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</si>
  <si>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</si>
  <si>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</si>
  <si>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</si>
  <si>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</si>
  <si>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</si>
  <si>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</si>
  <si>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</si>
  <si>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</si>
  <si>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</si>
  <si>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</si>
  <si>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</si>
  <si>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</si>
  <si>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</si>
  <si>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</si>
  <si>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</si>
  <si>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</si>
  <si>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</si>
  <si>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</si>
  <si>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</si>
  <si>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</si>
  <si>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</si>
  <si>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</si>
  <si>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</si>
  <si>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</si>
  <si>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</si>
  <si>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</si>
  <si>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</si>
  <si>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</si>
  <si>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</si>
  <si>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</si>
  <si>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</si>
  <si>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</si>
  <si>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</si>
  <si>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</si>
  <si>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</si>
  <si>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</si>
  <si>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</si>
  <si>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</si>
  <si>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</si>
  <si>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</si>
  <si>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</si>
  <si>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</si>
  <si>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</si>
  <si>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</si>
  <si>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</si>
  <si>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</si>
  <si>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</si>
  <si>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</si>
  <si>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</si>
  <si>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</si>
  <si>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</si>
  <si>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</si>
  <si>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</si>
  <si>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</si>
  <si>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</si>
  <si>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</si>
  <si>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</si>
  <si>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</si>
  <si>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</si>
  <si>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</si>
  <si>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</si>
  <si>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</si>
  <si>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</si>
  <si>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</si>
  <si>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</si>
  <si>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</si>
  <si>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</si>
  <si>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</si>
  <si>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</si>
  <si>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</si>
  <si>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</si>
  <si>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</si>
  <si>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</si>
  <si>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</si>
  <si>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</si>
  <si>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</si>
  <si>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</si>
  <si>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</si>
  <si>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</si>
  <si>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</si>
  <si>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</si>
  <si>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</si>
  <si>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</si>
  <si>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</si>
  <si>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</si>
  <si>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</si>
  <si>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</si>
  <si>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</si>
  <si>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</si>
  <si>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</si>
  <si>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</si>
  <si>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</si>
  <si>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</si>
  <si>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</si>
  <si>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</si>
  <si>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</si>
  <si>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</si>
  <si>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</si>
  <si>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</si>
  <si>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</si>
  <si>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</si>
  <si>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</si>
  <si>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</si>
  <si>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</si>
  <si>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</si>
  <si>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</si>
  <si>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</si>
  <si>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</si>
  <si>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</si>
  <si>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</si>
  <si>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</si>
  <si>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</si>
  <si>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</si>
  <si>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</si>
  <si>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</si>
  <si>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</si>
  <si>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</si>
  <si>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</si>
  <si>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</si>
  <si>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</si>
  <si>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</si>
  <si>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</si>
  <si>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</si>
  <si>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</si>
  <si>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</si>
  <si>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</si>
  <si>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</si>
  <si>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</si>
  <si>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</si>
  <si>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</si>
  <si>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</si>
  <si>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</si>
  <si>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</si>
  <si>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</si>
  <si>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</si>
  <si>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</si>
  <si>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</si>
  <si>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</si>
  <si>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</si>
  <si>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</si>
  <si>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</si>
  <si>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</si>
  <si>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</si>
  <si>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</si>
  <si>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</si>
  <si>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</si>
  <si>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</si>
  <si>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</si>
  <si>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</si>
  <si>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</si>
  <si>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</si>
  <si>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</si>
  <si>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</si>
  <si>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</si>
  <si>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</si>
  <si>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</si>
  <si>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</si>
  <si>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</si>
  <si>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</si>
  <si>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</si>
  <si>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</si>
  <si>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</si>
  <si>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</si>
  <si>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</si>
  <si>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</si>
  <si>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</si>
  <si>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</si>
  <si>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</si>
  <si>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</si>
  <si>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</si>
  <si>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</si>
  <si>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</si>
  <si>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</si>
  <si>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</si>
  <si>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</si>
  <si>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</si>
  <si>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</si>
  <si>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</si>
  <si>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</si>
  <si>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</si>
  <si>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</si>
  <si>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</si>
  <si>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</si>
  <si>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</si>
  <si>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</si>
  <si>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</si>
  <si>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</si>
  <si>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</si>
  <si>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</si>
  <si>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</si>
  <si>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</si>
  <si>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</si>
  <si>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</si>
  <si>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</si>
  <si>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</si>
  <si>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</si>
  <si>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</si>
  <si>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</si>
  <si>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</si>
  <si>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</si>
  <si>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</si>
  <si>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</si>
  <si>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</si>
  <si>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</si>
  <si>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</si>
  <si>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</si>
  <si>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</si>
  <si>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</si>
  <si>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</si>
  <si>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</si>
  <si>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</si>
  <si>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</si>
  <si>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</si>
  <si>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</si>
  <si>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</si>
  <si>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</si>
  <si>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</si>
  <si>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</si>
  <si>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</si>
  <si>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</si>
  <si>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</si>
  <si>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</si>
  <si>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</si>
  <si>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</si>
  <si>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</si>
  <si>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</si>
  <si>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</si>
  <si>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</si>
  <si>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</si>
  <si>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</si>
  <si>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</si>
  <si>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</si>
  <si>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</si>
  <si>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</si>
  <si>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</si>
  <si>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</si>
  <si>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</si>
  <si>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</si>
  <si>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</si>
  <si>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</si>
  <si>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</si>
  <si>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</si>
  <si>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</si>
  <si>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</si>
  <si>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</si>
  <si>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</si>
  <si>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</si>
  <si>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</si>
  <si>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</si>
  <si>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</si>
  <si>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</si>
  <si>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</si>
  <si>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</si>
  <si>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</si>
  <si>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</si>
  <si>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</si>
  <si>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</si>
  <si>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</si>
  <si>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</si>
  <si>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</si>
  <si>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</si>
  <si>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</si>
  <si>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</si>
  <si>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</si>
  <si>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</si>
  <si>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</si>
  <si>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</si>
  <si>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</si>
  <si>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</si>
  <si>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</si>
  <si>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</si>
  <si>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</si>
  <si>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</si>
  <si>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</si>
  <si>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</si>
  <si>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</si>
  <si>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</si>
  <si>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</si>
  <si>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</si>
  <si>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</si>
  <si>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</si>
  <si>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</si>
  <si>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</si>
  <si>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</si>
  <si>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</si>
  <si>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</si>
  <si>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</si>
  <si>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</si>
  <si>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</si>
  <si>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</si>
  <si>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</si>
  <si>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</si>
  <si>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</si>
  <si>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</si>
  <si>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</si>
  <si>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</si>
  <si>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</si>
  <si>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</si>
  <si>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</si>
  <si>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</si>
  <si>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</si>
  <si>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</si>
  <si>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</si>
  <si>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</si>
  <si>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</si>
  <si>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</si>
  <si>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</si>
  <si>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</si>
  <si>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</si>
  <si>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</si>
  <si>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</si>
  <si>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</si>
  <si>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</si>
  <si>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</si>
  <si>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</si>
  <si>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</si>
  <si>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</si>
  <si>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</si>
  <si>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</si>
  <si>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</si>
  <si>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</si>
  <si>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</si>
  <si>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</si>
  <si>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</si>
  <si>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</si>
  <si>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</si>
  <si>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</si>
  <si>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</si>
  <si>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</si>
  <si>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</si>
  <si>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</si>
  <si>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</si>
  <si>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</si>
  <si>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</si>
  <si>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</si>
  <si>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</si>
  <si>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</si>
  <si>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</si>
  <si>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</si>
  <si>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</si>
  <si>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</si>
  <si>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</si>
  <si>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</si>
  <si>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</si>
  <si>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</si>
  <si>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</si>
  <si>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</si>
  <si>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</si>
  <si>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</si>
  <si>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</si>
  <si>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</si>
  <si>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</si>
  <si>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</si>
  <si>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</si>
  <si>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</si>
  <si>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</si>
  <si>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</si>
  <si>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</si>
  <si>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</si>
  <si>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</si>
  <si>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</si>
  <si>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</si>
  <si>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</si>
  <si>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</si>
  <si>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</si>
  <si>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</si>
  <si>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</si>
  <si>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</si>
  <si>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</si>
  <si>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</si>
  <si>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</si>
  <si>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</si>
  <si>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</si>
  <si>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</si>
  <si>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</si>
  <si>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</si>
  <si>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</si>
  <si>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</si>
  <si>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</si>
  <si>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</si>
  <si>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</si>
  <si>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</si>
  <si>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</si>
  <si>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</si>
  <si>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</si>
  <si>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</si>
  <si>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</si>
  <si>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</si>
  <si>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</si>
  <si>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</si>
  <si>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</si>
  <si>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</si>
  <si>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</si>
  <si>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</si>
  <si>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</si>
  <si>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</si>
  <si>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</si>
  <si>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</si>
  <si>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</si>
  <si>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</si>
  <si>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</si>
  <si>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</si>
  <si>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</si>
  <si>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</si>
  <si>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</si>
  <si>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</si>
  <si>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</si>
  <si>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</si>
  <si>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</si>
  <si>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</si>
  <si>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</si>
  <si>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</si>
  <si>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</si>
  <si>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</si>
  <si>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</si>
  <si>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</si>
  <si>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</si>
  <si>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</si>
  <si>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</si>
  <si>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</si>
  <si>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</si>
  <si>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</si>
  <si>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</si>
  <si>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</si>
  <si>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</si>
  <si>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</si>
  <si>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</si>
  <si>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</si>
  <si>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</si>
  <si>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</si>
  <si>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</si>
  <si>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</si>
  <si>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</si>
  <si>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</si>
  <si>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</si>
  <si>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</si>
  <si>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</si>
  <si>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</si>
  <si>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</si>
  <si>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</si>
  <si>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</si>
  <si>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</si>
  <si>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</si>
  <si>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</si>
  <si>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</si>
  <si>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</si>
  <si>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</si>
  <si>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</si>
  <si>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</si>
  <si>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</si>
  <si>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</si>
  <si>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</si>
  <si>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</si>
  <si>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</si>
  <si>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</si>
  <si>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</si>
  <si>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</si>
  <si>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</si>
  <si>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</si>
  <si>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</si>
  <si>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</si>
  <si>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</si>
  <si>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</si>
  <si>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</si>
  <si>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</si>
  <si>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</si>
  <si>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</si>
  <si>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</si>
  <si>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</si>
  <si>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</si>
  <si>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</si>
  <si>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</si>
  <si>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</si>
  <si>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</si>
  <si>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</si>
  <si>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</si>
  <si>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</si>
  <si>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</si>
  <si>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</si>
  <si>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</si>
  <si>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</si>
  <si>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</si>
  <si>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</si>
  <si>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</si>
  <si>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</si>
  <si>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</si>
  <si>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</si>
  <si>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</si>
  <si>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</si>
  <si>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</si>
  <si>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</si>
  <si>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</si>
  <si>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</si>
  <si>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</si>
  <si>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</si>
  <si>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</si>
  <si>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</si>
  <si>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</si>
  <si>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</si>
  <si>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</si>
  <si>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</si>
  <si>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</si>
  <si>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</si>
  <si>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</si>
  <si>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</si>
  <si>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</si>
  <si>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</si>
  <si>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</si>
  <si>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</si>
  <si>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</si>
  <si>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</si>
  <si>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</si>
  <si>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</si>
  <si>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</si>
  <si>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</si>
  <si>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</si>
  <si>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</si>
  <si>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</si>
  <si>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</si>
  <si>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</si>
  <si>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</si>
  <si>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</si>
  <si>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</si>
  <si>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</si>
  <si>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</si>
  <si>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</si>
  <si>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</si>
  <si>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</si>
  <si>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</si>
  <si>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</si>
  <si>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</si>
  <si>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</si>
  <si>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</si>
  <si>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</si>
  <si>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</si>
  <si>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</si>
  <si>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</si>
  <si>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</si>
  <si>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</si>
  <si>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</si>
  <si>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</si>
  <si>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</si>
  <si>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</si>
  <si>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</si>
  <si>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</si>
  <si>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</si>
  <si>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</si>
  <si>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</si>
  <si>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</si>
  <si>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</si>
  <si>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</si>
  <si>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</si>
  <si>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</si>
  <si>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</si>
  <si>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</si>
  <si>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</si>
  <si>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</si>
  <si>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</si>
  <si>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</si>
  <si>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</si>
  <si>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</si>
  <si>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</si>
  <si>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</si>
  <si>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</si>
  <si>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</si>
  <si>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</si>
  <si>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</si>
  <si>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</si>
  <si>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</si>
  <si>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</si>
  <si>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</si>
  <si>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</si>
  <si>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</si>
  <si>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</si>
  <si>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</si>
  <si>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</si>
  <si>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</si>
  <si>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</si>
  <si>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</si>
  <si>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</si>
  <si>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</si>
  <si>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</si>
  <si>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</si>
  <si>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</si>
  <si>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</si>
  <si>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</si>
  <si>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</si>
  <si>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</si>
  <si>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</si>
  <si>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</si>
  <si>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</si>
  <si>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</si>
  <si>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</si>
  <si>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</si>
  <si>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</si>
  <si>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</si>
  <si>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</si>
  <si>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</si>
  <si>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</si>
  <si>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</si>
  <si>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</si>
  <si>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</si>
  <si>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</si>
  <si>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</si>
  <si>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</si>
  <si>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</si>
  <si>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</si>
  <si>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</si>
  <si>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</si>
  <si>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</si>
  <si>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</si>
  <si>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</si>
  <si>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</si>
  <si>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</si>
  <si>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</si>
  <si>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</si>
  <si>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</si>
  <si>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</si>
  <si>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</si>
  <si>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</si>
  <si>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</si>
  <si>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</si>
  <si>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</si>
  <si>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</si>
  <si>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</si>
  <si>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</si>
  <si>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</si>
  <si>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</si>
  <si>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</si>
  <si>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</si>
  <si>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</si>
  <si>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</si>
  <si>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</si>
  <si>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</si>
  <si>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</si>
  <si>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</si>
  <si>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</si>
  <si>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</si>
  <si>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</si>
  <si>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</si>
  <si>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</si>
  <si>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</si>
  <si>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</si>
  <si>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</si>
  <si>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</si>
  <si>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</si>
  <si>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</si>
  <si>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</si>
  <si>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</si>
  <si>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</si>
  <si>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</si>
  <si>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</si>
  <si>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</si>
  <si>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</si>
  <si>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</si>
  <si>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</si>
  <si>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</si>
  <si>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</si>
  <si>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</si>
  <si>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</si>
  <si>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</si>
  <si>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</si>
  <si>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</si>
  <si>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</si>
  <si>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</si>
  <si>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</si>
  <si>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</si>
  <si>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</si>
  <si>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</si>
  <si>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</si>
  <si>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</si>
  <si>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</si>
  <si>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</si>
  <si>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</si>
  <si>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</si>
  <si>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</si>
  <si>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</si>
  <si>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</si>
  <si>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</si>
  <si>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</si>
  <si>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</si>
  <si>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</si>
  <si>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</si>
  <si>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</si>
  <si>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</si>
  <si>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</si>
  <si>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</si>
  <si>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</si>
  <si>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</si>
  <si>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</si>
  <si>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</si>
  <si>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</si>
  <si>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</si>
  <si>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</si>
  <si>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</si>
  <si>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</si>
  <si>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</si>
  <si>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</si>
  <si>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</si>
  <si>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</si>
  <si>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</si>
  <si>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</si>
  <si>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</si>
  <si>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</si>
  <si>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</si>
  <si>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</si>
  <si>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</si>
  <si>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</si>
  <si>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</si>
  <si>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</si>
  <si>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</si>
  <si>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</si>
  <si>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</si>
  <si>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</si>
  <si>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</si>
  <si>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</si>
  <si>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</si>
  <si>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</si>
  <si>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</si>
  <si>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</si>
  <si>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</si>
  <si>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</si>
  <si>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</si>
  <si>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</si>
  <si>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</si>
  <si>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</si>
  <si>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</si>
  <si>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</si>
  <si>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</si>
  <si>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</si>
  <si>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</si>
  <si>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</si>
  <si>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</si>
  <si>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</si>
  <si>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</si>
  <si>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</si>
  <si>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</si>
  <si>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</si>
  <si>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</si>
  <si>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</si>
  <si>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</si>
  <si>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</si>
  <si>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</si>
  <si>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</si>
  <si>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</si>
  <si>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</si>
  <si>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</si>
  <si>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</si>
  <si>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</si>
  <si>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</si>
  <si>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</si>
  <si>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</si>
  <si>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</si>
  <si>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</si>
  <si>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</si>
  <si>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</si>
  <si>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</si>
  <si>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</si>
  <si>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</si>
  <si>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</si>
  <si>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</si>
  <si>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</si>
  <si>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</si>
  <si>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</si>
  <si>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</si>
  <si>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</si>
  <si>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</si>
  <si>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</si>
  <si>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</si>
  <si>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</si>
  <si>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</si>
  <si>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</si>
  <si>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</si>
  <si>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</si>
  <si>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</si>
  <si>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</si>
  <si>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</si>
  <si>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</si>
  <si>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</si>
  <si>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</si>
  <si>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</si>
  <si>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</si>
  <si>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</si>
  <si>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</si>
  <si>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</si>
  <si>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</si>
  <si>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</si>
  <si>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</si>
  <si>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</si>
  <si>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</si>
  <si>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</si>
  <si>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</si>
  <si>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</si>
  <si>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</si>
  <si>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</si>
  <si>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</si>
  <si>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</si>
  <si>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</si>
  <si>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</si>
  <si>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</si>
  <si>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</si>
  <si>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</si>
  <si>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</si>
  <si>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</si>
  <si>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</si>
  <si>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</si>
  <si>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</si>
  <si>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</si>
  <si>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</si>
  <si>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</si>
  <si>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</si>
  <si>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</si>
  <si>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</si>
  <si>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</si>
  <si>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</si>
  <si>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</si>
  <si>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</si>
  <si>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</si>
  <si>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</si>
  <si>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</si>
  <si>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</si>
  <si>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</si>
  <si>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</si>
  <si>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</si>
  <si>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</si>
  <si>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</si>
  <si>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</si>
  <si>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</si>
  <si>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</si>
  <si>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</si>
  <si>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</si>
  <si>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</si>
  <si>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</si>
  <si>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</si>
  <si>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</si>
  <si>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</si>
  <si>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</si>
  <si>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</si>
  <si>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</si>
  <si>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</si>
  <si>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</si>
  <si>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</si>
  <si>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</si>
  <si>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</si>
  <si>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</si>
  <si>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</si>
  <si>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</si>
  <si>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</si>
  <si>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</si>
  <si>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</si>
  <si>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</si>
  <si>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</si>
  <si>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</si>
  <si>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</si>
  <si>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</si>
  <si>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</si>
  <si>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</si>
  <si>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</si>
  <si>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</si>
  <si>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</si>
  <si>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</si>
  <si>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</si>
  <si>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</si>
  <si>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</si>
  <si>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</si>
  <si>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</si>
  <si>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</si>
  <si>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</si>
  <si>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</si>
  <si>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</si>
  <si>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</si>
  <si>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</si>
  <si>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</si>
  <si>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</si>
  <si>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</si>
  <si>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</si>
  <si>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</si>
  <si>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</si>
  <si>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</si>
  <si>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</si>
  <si>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</si>
  <si>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</si>
  <si>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</si>
  <si>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</si>
  <si>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</si>
  <si>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</si>
  <si>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</si>
  <si>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</si>
  <si>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</si>
  <si>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</si>
  <si>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</si>
  <si>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</si>
  <si>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</si>
  <si>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</si>
  <si>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</si>
  <si>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</si>
  <si>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</si>
  <si>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</si>
  <si>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</si>
  <si>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</si>
  <si>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</si>
  <si>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</si>
  <si>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</si>
  <si>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</si>
  <si>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</si>
  <si>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</si>
  <si>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</si>
  <si>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</si>
  <si>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</si>
  <si>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</si>
  <si>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</si>
  <si>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</si>
  <si>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</si>
  <si>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</si>
  <si>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</si>
  <si>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</si>
  <si>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</si>
  <si>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</si>
  <si>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</si>
  <si>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</si>
  <si>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</si>
  <si>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</si>
  <si>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</si>
  <si>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</si>
  <si>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</si>
  <si>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</si>
  <si>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</si>
  <si>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</si>
  <si>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</si>
  <si>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</si>
  <si>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</si>
  <si>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</si>
  <si>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</si>
  <si>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</si>
  <si>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</si>
  <si>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</si>
  <si>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</si>
  <si>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</si>
  <si>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</si>
  <si>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</si>
  <si>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</si>
  <si>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</si>
  <si>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</si>
  <si>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</si>
  <si>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</si>
  <si>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</si>
  <si>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</si>
  <si>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</si>
  <si>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</si>
  <si>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</si>
  <si>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</si>
  <si>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</si>
  <si>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</si>
  <si>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</si>
  <si>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</si>
  <si>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</si>
  <si>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</si>
  <si>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</si>
  <si>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</si>
  <si>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</si>
  <si>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</si>
  <si>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</si>
  <si>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</si>
  <si>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</si>
  <si>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</si>
  <si>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</si>
  <si>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</si>
  <si>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</si>
  <si>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</si>
  <si>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</si>
  <si>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</si>
  <si>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</si>
  <si>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</si>
  <si>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</si>
  <si>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</si>
  <si>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</si>
  <si>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</si>
  <si>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</si>
  <si>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</si>
  <si>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</si>
  <si>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</si>
  <si>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</si>
  <si>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</si>
  <si>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</si>
  <si>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</si>
  <si>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</si>
  <si>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</si>
  <si>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</si>
  <si>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</si>
  <si>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</si>
  <si>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</si>
  <si>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</si>
  <si>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</si>
  <si>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</si>
  <si>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</si>
  <si>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</si>
  <si>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</si>
  <si>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</si>
  <si>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</si>
  <si>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</si>
  <si>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</si>
  <si>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</si>
  <si>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</si>
  <si>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</si>
  <si>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</si>
  <si>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</si>
  <si>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</si>
  <si>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</si>
  <si>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</si>
  <si>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</si>
  <si>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</si>
  <si>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</si>
  <si>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</si>
  <si>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</si>
  <si>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</si>
  <si>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</si>
  <si>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</si>
  <si>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</si>
  <si>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</si>
  <si>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</si>
  <si>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</si>
  <si>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</si>
  <si>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</si>
  <si>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</si>
  <si>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</si>
  <si>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</si>
  <si>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</si>
  <si>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</si>
  <si>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</si>
  <si>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</si>
  <si>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</si>
  <si>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</si>
  <si>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</si>
  <si>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</si>
  <si>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</si>
  <si>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</si>
  <si>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</si>
  <si>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</si>
  <si>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</si>
  <si>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</si>
  <si>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</si>
  <si>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</si>
  <si>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</si>
  <si>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</si>
  <si>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</si>
  <si>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</si>
  <si>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</si>
  <si>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</si>
  <si>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</si>
  <si>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</si>
  <si>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</si>
  <si>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</si>
  <si>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</si>
  <si>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</si>
  <si>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</si>
  <si>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</si>
  <si>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</si>
  <si>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</si>
  <si>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</si>
  <si>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</si>
  <si>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</si>
  <si>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</si>
  <si>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</si>
  <si>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</si>
  <si>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</si>
  <si>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</si>
  <si>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</si>
  <si>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</si>
  <si>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</si>
  <si>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</si>
  <si>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</si>
  <si>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</si>
  <si>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</si>
  <si>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</si>
  <si>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</si>
  <si>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</si>
  <si>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</si>
  <si>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</si>
  <si>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</si>
  <si>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</si>
  <si>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</si>
  <si>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</si>
  <si>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</si>
  <si>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</si>
  <si>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</si>
  <si>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</si>
  <si>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</si>
  <si>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</si>
  <si>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</si>
  <si>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</si>
  <si>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</si>
  <si>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</si>
  <si>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</si>
  <si>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</si>
  <si>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</si>
  <si>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</si>
  <si>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</si>
  <si>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</si>
  <si>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</si>
  <si>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</si>
  <si>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</si>
  <si>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</si>
  <si>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</si>
  <si>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</si>
  <si>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</si>
  <si>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</si>
  <si>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</si>
  <si>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</si>
  <si>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</si>
  <si>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</si>
  <si>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</si>
  <si>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</si>
  <si>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</si>
  <si>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</si>
  <si>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</si>
  <si>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</si>
  <si>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</si>
  <si>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</si>
  <si>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</si>
  <si>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</si>
  <si>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</si>
  <si>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</si>
  <si>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</si>
  <si>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</si>
  <si>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</si>
  <si>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</si>
  <si>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</si>
  <si>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</si>
  <si>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</si>
  <si>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</si>
  <si>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</si>
  <si>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</si>
  <si>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</si>
  <si>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</si>
  <si>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</si>
  <si>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</si>
  <si>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</si>
  <si>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</si>
  <si>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</si>
  <si>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</si>
  <si>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</si>
  <si>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</si>
  <si>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</si>
  <si>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</si>
  <si>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</si>
  <si>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</si>
  <si>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</si>
  <si>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</si>
  <si>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</si>
  <si>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</si>
  <si>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</si>
  <si>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</si>
  <si>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</si>
  <si>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</si>
  <si>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</si>
  <si>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</si>
  <si>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</si>
  <si>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</si>
  <si>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</si>
  <si>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</si>
  <si>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</si>
  <si>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</si>
  <si>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</si>
  <si>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</si>
  <si>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</si>
  <si>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</si>
  <si>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</si>
  <si>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</si>
  <si>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</si>
  <si>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</si>
  <si>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</si>
  <si>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</si>
  <si>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</si>
  <si>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</si>
  <si>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</si>
  <si>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</si>
  <si>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</si>
  <si>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</si>
  <si>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</si>
  <si>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</si>
  <si>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</si>
  <si>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</si>
  <si>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</si>
  <si>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</si>
  <si>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</si>
  <si>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</si>
  <si>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</si>
  <si>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</si>
  <si>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</si>
  <si>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</si>
  <si>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</si>
  <si>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</si>
  <si>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</si>
  <si>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</si>
  <si>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</si>
  <si>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</si>
  <si>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</si>
  <si>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</si>
  <si>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</si>
  <si>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</si>
  <si>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</si>
  <si>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</si>
  <si>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</si>
  <si>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</si>
  <si>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</si>
  <si>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</si>
  <si>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</si>
  <si>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</si>
  <si>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</si>
  <si>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</si>
  <si>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</si>
  <si>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</si>
  <si>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</si>
  <si>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</si>
  <si>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</si>
  <si>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</si>
  <si>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</si>
  <si>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</si>
  <si>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</si>
  <si>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</si>
  <si>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</si>
  <si>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</si>
  <si>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</si>
  <si>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</si>
  <si>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</si>
  <si>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</si>
  <si>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</si>
  <si>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</si>
  <si>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</si>
  <si>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</si>
  <si>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</si>
  <si>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</si>
  <si>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</si>
  <si>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</si>
  <si>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</si>
  <si>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</si>
  <si>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</si>
  <si>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</si>
  <si>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</si>
  <si>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</si>
  <si>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</si>
  <si>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</si>
  <si>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</si>
  <si>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</si>
  <si>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</si>
  <si>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</si>
  <si>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</si>
  <si>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</si>
  <si>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</si>
  <si>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</si>
  <si>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</si>
  <si>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</si>
  <si>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</si>
  <si>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</si>
  <si>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</si>
  <si>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</si>
  <si>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</si>
  <si>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</si>
  <si>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</si>
  <si>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</si>
  <si>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</si>
  <si>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</si>
  <si>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</si>
  <si>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</si>
  <si>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</si>
  <si>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</si>
  <si>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</si>
  <si>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</si>
  <si>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</si>
  <si>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</si>
  <si>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</si>
  <si>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</si>
  <si>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</si>
  <si>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</si>
  <si>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</si>
  <si>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</si>
  <si>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</si>
  <si>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</si>
  <si>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</si>
  <si>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</si>
  <si>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</si>
  <si>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</si>
  <si>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</si>
  <si>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</si>
  <si>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</si>
  <si>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</si>
  <si>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</si>
  <si>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</si>
  <si>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</si>
  <si>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</si>
  <si>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</si>
  <si>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</si>
  <si>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</si>
  <si>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</si>
  <si>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</si>
  <si>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</si>
  <si>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</si>
  <si>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</si>
  <si>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</si>
  <si>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</si>
  <si>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</si>
  <si>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</si>
  <si>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</si>
  <si>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</si>
  <si>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</si>
  <si>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</si>
  <si>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</si>
  <si>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</si>
  <si>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</si>
  <si>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</si>
  <si>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</si>
  <si>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</si>
  <si>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</si>
  <si>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</si>
  <si>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</si>
  <si>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</si>
  <si>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</si>
  <si>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</si>
  <si>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</si>
  <si>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</si>
  <si>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</si>
  <si>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</si>
  <si>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</si>
  <si>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</si>
  <si>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</si>
  <si>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</si>
  <si>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</si>
  <si>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</si>
  <si>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</si>
  <si>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</si>
  <si>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</si>
  <si>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</si>
  <si>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</si>
  <si>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</si>
  <si>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</si>
  <si>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</si>
  <si>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</si>
  <si>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</si>
  <si>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</si>
  <si>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</si>
  <si>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</si>
  <si>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</si>
  <si>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</si>
  <si>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</si>
  <si>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</si>
  <si>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</si>
  <si>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</si>
  <si>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</si>
  <si>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</si>
  <si>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</si>
  <si>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</si>
  <si>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</si>
  <si>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</si>
  <si>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</si>
  <si>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</si>
  <si>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</si>
  <si>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</si>
  <si>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</si>
  <si>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</si>
  <si>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</si>
  <si>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</si>
  <si>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</si>
  <si>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</si>
  <si>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</si>
  <si>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</si>
  <si>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</si>
  <si>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</si>
  <si>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</si>
  <si>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</si>
  <si>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</si>
  <si>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</si>
  <si>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</si>
  <si>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</si>
  <si>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</si>
  <si>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</si>
  <si>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</si>
  <si>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</si>
  <si>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</si>
  <si>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</si>
  <si>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</si>
  <si>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</si>
  <si>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</si>
  <si>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</si>
  <si>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</si>
  <si>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</si>
  <si>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</si>
  <si>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</si>
  <si>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</si>
  <si>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</si>
  <si>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</si>
  <si>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</si>
  <si>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</si>
  <si>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</si>
  <si>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</si>
  <si>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</si>
  <si>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</si>
  <si>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</si>
  <si>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</si>
  <si>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</si>
  <si>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</si>
  <si>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</si>
  <si>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</si>
  <si>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</si>
  <si>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</si>
  <si>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</si>
  <si>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</si>
  <si>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</si>
  <si>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</si>
  <si>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</si>
  <si>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</si>
  <si>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</si>
  <si>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</si>
  <si>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</si>
  <si>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</si>
  <si>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</si>
  <si>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</si>
  <si>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</si>
  <si>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</si>
  <si>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</si>
  <si>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</si>
  <si>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</si>
  <si>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</si>
  <si>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</si>
  <si>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</si>
  <si>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</si>
  <si>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</si>
  <si>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</si>
  <si>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</si>
  <si>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</si>
  <si>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</si>
  <si>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</si>
  <si>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</si>
  <si>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</si>
  <si>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</si>
  <si>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</si>
  <si>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</si>
  <si>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</si>
  <si>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</si>
  <si>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</si>
  <si>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</si>
  <si>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</si>
  <si>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</si>
  <si>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</si>
  <si>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</si>
  <si>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</si>
  <si>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</si>
  <si>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</si>
  <si>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</si>
  <si>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</si>
  <si>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</si>
  <si>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</si>
  <si>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</si>
  <si>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</si>
  <si>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</si>
  <si>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</si>
  <si>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</si>
  <si>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</si>
  <si>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</si>
  <si>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</si>
  <si>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</si>
  <si>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</si>
  <si>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</si>
  <si>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</si>
  <si>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</si>
  <si>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</si>
  <si>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</si>
  <si>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</si>
  <si>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</si>
  <si>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</si>
  <si>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</si>
  <si>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</si>
  <si>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</si>
  <si>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</si>
  <si>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</si>
  <si>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</si>
  <si>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</si>
  <si>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</si>
  <si>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</si>
  <si>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</si>
  <si>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</si>
  <si>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</si>
  <si>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</si>
  <si>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</si>
  <si>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</si>
  <si>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</si>
  <si>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</si>
  <si>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</si>
  <si>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</si>
  <si>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</si>
  <si>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</si>
  <si>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</si>
  <si>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</si>
  <si>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</si>
  <si>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</si>
  <si>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</si>
  <si>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</si>
  <si>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</si>
  <si>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</si>
  <si>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</si>
  <si>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</si>
  <si>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</si>
  <si>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</si>
  <si>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</si>
  <si>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</si>
  <si>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</si>
  <si>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</si>
  <si>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</si>
  <si>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</si>
  <si>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</si>
  <si>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</si>
  <si>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</si>
  <si>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</si>
  <si>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</si>
  <si>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</si>
  <si>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</si>
  <si>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</si>
  <si>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</si>
  <si>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</si>
  <si>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</si>
  <si>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</si>
  <si>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</si>
  <si>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</si>
  <si>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</si>
  <si>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</si>
  <si>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</si>
  <si>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</si>
  <si>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</si>
  <si>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</si>
  <si>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</si>
  <si>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</si>
  <si>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</si>
  <si>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</si>
  <si>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</si>
  <si>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</si>
  <si>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</si>
  <si>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</si>
  <si>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</si>
  <si>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</si>
  <si>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</si>
  <si>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</si>
  <si>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</si>
  <si>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</si>
  <si>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</si>
  <si>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</si>
  <si>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</si>
  <si>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</si>
  <si>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</si>
  <si>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</si>
  <si>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</si>
  <si>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</si>
  <si>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</si>
  <si>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</si>
  <si>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</si>
  <si>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</si>
  <si>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</si>
  <si>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</si>
  <si>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</si>
  <si>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</si>
  <si>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</si>
  <si>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</si>
  <si>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</si>
  <si>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</si>
  <si>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</si>
  <si>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</si>
  <si>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</si>
  <si>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</si>
  <si>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</si>
  <si>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</si>
  <si>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</si>
  <si>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</si>
  <si>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</si>
  <si>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</si>
  <si>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</si>
  <si>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</si>
  <si>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</si>
  <si>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</si>
  <si>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</si>
  <si>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</si>
  <si>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</si>
  <si>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</si>
  <si>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</si>
  <si>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</si>
  <si>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</si>
  <si>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</si>
  <si>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</si>
  <si>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</si>
  <si>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</si>
  <si>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</si>
  <si>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</si>
  <si>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</si>
  <si>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</si>
  <si>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</si>
  <si>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</si>
  <si>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</si>
  <si>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</si>
  <si>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</si>
  <si>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</si>
  <si>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</si>
  <si>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</si>
  <si>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</si>
  <si>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</si>
  <si>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</si>
  <si>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</si>
  <si>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</si>
  <si>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</si>
  <si>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</si>
  <si>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</si>
  <si>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</si>
  <si>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</si>
  <si>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</si>
  <si>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</si>
  <si>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</si>
  <si>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</si>
  <si>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</si>
  <si>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</si>
  <si>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</si>
  <si>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</si>
  <si>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</si>
  <si>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</si>
  <si>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</si>
  <si>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</si>
  <si>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</si>
  <si>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</si>
  <si>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</si>
  <si>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</si>
  <si>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</si>
  <si>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</si>
  <si>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</si>
  <si>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</si>
  <si>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</si>
  <si>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</si>
  <si>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</si>
  <si>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</si>
  <si>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</si>
  <si>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</si>
  <si>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</si>
  <si>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</si>
  <si>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</si>
  <si>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</si>
  <si>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</si>
  <si>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</si>
  <si>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</si>
  <si>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</si>
  <si>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</si>
  <si>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</si>
  <si>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</si>
  <si>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</si>
  <si>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</si>
  <si>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</si>
  <si>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</si>
  <si>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</si>
  <si>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</si>
  <si>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</si>
  <si>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</si>
  <si>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</si>
  <si>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</si>
  <si>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</si>
  <si>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</si>
  <si>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</si>
  <si>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</si>
  <si>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</si>
  <si>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</si>
  <si>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</si>
  <si>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</si>
  <si>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</si>
  <si>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</si>
  <si>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</si>
  <si>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</si>
  <si>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</si>
  <si>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</si>
  <si>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</si>
  <si>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</si>
  <si>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</si>
  <si>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</si>
  <si>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</si>
  <si>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</si>
  <si>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</si>
  <si>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</si>
  <si>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</si>
  <si>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</si>
  <si>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</si>
  <si>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</si>
  <si>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</si>
  <si>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</si>
  <si>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</si>
  <si>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</si>
  <si>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</si>
  <si>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</si>
  <si>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</si>
  <si>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</si>
  <si>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</si>
  <si>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</si>
  <si>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</si>
  <si>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</si>
  <si>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</si>
  <si>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</si>
  <si>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</si>
  <si>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</si>
  <si>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</si>
  <si>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</si>
  <si>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</si>
  <si>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</si>
  <si>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</si>
  <si>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</si>
  <si>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</si>
  <si>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</si>
  <si>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</si>
  <si>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</si>
  <si>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</si>
  <si>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</si>
  <si>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</si>
  <si>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</si>
  <si>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</si>
  <si>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</si>
  <si>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</si>
  <si>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</si>
  <si>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</si>
  <si>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</si>
  <si>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</si>
  <si>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</si>
  <si>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</si>
  <si>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</si>
  <si>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</si>
  <si>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</si>
  <si>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</si>
  <si>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</si>
  <si>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</si>
  <si>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</si>
  <si>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</si>
  <si>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</si>
  <si>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</si>
  <si>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</si>
  <si>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</si>
  <si>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</si>
  <si>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</si>
  <si>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</si>
  <si>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</si>
  <si>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</si>
  <si>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</si>
  <si>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</si>
  <si>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</si>
  <si>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</si>
  <si>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</si>
  <si>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</si>
  <si>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</si>
  <si>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</si>
  <si>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</si>
  <si>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</si>
  <si>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</si>
  <si>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</si>
  <si>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</si>
  <si>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</si>
  <si>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</si>
  <si>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</si>
  <si>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</si>
  <si>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</si>
  <si>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</si>
  <si>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</si>
  <si>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</si>
  <si>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</si>
  <si>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</si>
  <si>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</si>
  <si>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</si>
  <si>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</si>
  <si>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</si>
  <si>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</si>
  <si>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</si>
  <si>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</si>
  <si>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</si>
  <si>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</si>
  <si>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</si>
  <si>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</si>
  <si>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</si>
  <si>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</si>
  <si>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</si>
  <si>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</si>
  <si>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</si>
  <si>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</si>
  <si>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</si>
  <si>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</si>
  <si>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</si>
  <si>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</si>
  <si>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</si>
  <si>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</si>
  <si>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</si>
  <si>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</si>
  <si>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</si>
  <si>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</si>
  <si>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</si>
  <si>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</si>
  <si>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</si>
  <si>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</si>
  <si>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</si>
  <si>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</si>
  <si>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</si>
  <si>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</si>
  <si>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</si>
  <si>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</si>
  <si>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</si>
  <si>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</si>
  <si>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</si>
  <si>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</si>
  <si>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</si>
  <si>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</si>
  <si>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</si>
  <si>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</si>
  <si>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</si>
  <si>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</si>
  <si>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</si>
  <si>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</si>
  <si>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</si>
  <si>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</si>
  <si>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</si>
  <si>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</si>
  <si>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</si>
  <si>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</si>
  <si>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</si>
  <si>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</si>
  <si>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</si>
  <si>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</si>
  <si>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</si>
  <si>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</si>
  <si>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</si>
  <si>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</si>
  <si>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</si>
  <si>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</si>
  <si>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</si>
  <si>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</si>
  <si>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</si>
  <si>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</si>
  <si>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</si>
  <si>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</si>
  <si>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</si>
  <si>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</si>
  <si>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</si>
  <si>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</si>
  <si>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</si>
  <si>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</si>
  <si>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</si>
  <si>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</si>
  <si>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</si>
  <si>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</si>
  <si>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</si>
  <si>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</si>
  <si>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</si>
  <si>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</si>
  <si>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</si>
  <si>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</si>
  <si>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</si>
  <si>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</si>
  <si>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</si>
  <si>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</si>
  <si>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</si>
  <si>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</si>
  <si>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</si>
  <si>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</si>
  <si>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</si>
  <si>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</si>
  <si>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</si>
  <si>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</si>
  <si>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</si>
  <si>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</si>
  <si>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</si>
  <si>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</si>
  <si>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</si>
  <si>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</si>
  <si>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</si>
  <si>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</si>
  <si>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</si>
  <si>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</si>
  <si>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</si>
  <si>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</si>
  <si>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</si>
  <si>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</si>
  <si>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</si>
  <si>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</si>
  <si>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</si>
  <si>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</si>
  <si>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</si>
  <si>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</si>
  <si>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</si>
  <si>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</si>
  <si>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</si>
  <si>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</si>
  <si>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</si>
  <si>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</si>
  <si>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</si>
  <si>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</si>
  <si>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</si>
  <si>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</si>
  <si>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</si>
  <si>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</si>
  <si>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</si>
  <si>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</si>
  <si>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</si>
  <si>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</si>
  <si>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</si>
  <si>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</si>
  <si>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</si>
  <si>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</si>
  <si>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</si>
  <si>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</si>
  <si>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</si>
  <si>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</si>
  <si>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</si>
  <si>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</si>
  <si>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</si>
  <si>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</si>
  <si>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</si>
  <si>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</si>
  <si>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</si>
  <si>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</si>
  <si>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</si>
  <si>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</si>
  <si>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</si>
  <si>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</si>
  <si>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</si>
  <si>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</si>
  <si>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</si>
  <si>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</si>
  <si>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</si>
  <si>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</si>
  <si>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</si>
  <si>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</si>
  <si>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</si>
  <si>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</si>
  <si>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</si>
  <si>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</si>
  <si>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</si>
  <si>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</si>
  <si>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</si>
  <si>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</si>
  <si>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</si>
  <si>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</si>
  <si>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</si>
  <si>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</si>
  <si>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</si>
  <si>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</si>
  <si>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</si>
  <si>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</si>
  <si>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</si>
  <si>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</si>
  <si>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</si>
  <si>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</si>
  <si>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</si>
  <si>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</si>
  <si>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</si>
  <si>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</si>
  <si>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</si>
  <si>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</si>
  <si>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</si>
  <si>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</si>
  <si>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</si>
  <si>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</si>
  <si>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</si>
  <si>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</si>
  <si>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</si>
  <si>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</si>
  <si>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</si>
  <si>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</si>
  <si>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</si>
  <si>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</si>
  <si>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</si>
  <si>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</si>
  <si>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</si>
  <si>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</si>
  <si>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</si>
  <si>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</si>
  <si>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</si>
  <si>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</si>
  <si>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</si>
  <si>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</si>
  <si>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</si>
  <si>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</si>
  <si>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</si>
  <si>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</si>
  <si>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</si>
  <si>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</si>
  <si>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</si>
  <si>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</si>
  <si>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</si>
  <si>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</si>
  <si>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</si>
  <si>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</si>
  <si>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</si>
  <si>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</si>
  <si>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</si>
  <si>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</si>
  <si>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</si>
  <si>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</si>
  <si>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</si>
  <si>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</si>
  <si>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</si>
  <si>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</si>
  <si>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</si>
  <si>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</si>
  <si>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</si>
  <si>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</si>
  <si>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</si>
  <si>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</si>
  <si>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</si>
  <si>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</si>
  <si>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</si>
  <si>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</si>
  <si>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</si>
  <si>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</si>
  <si>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</si>
  <si>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</si>
  <si>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</si>
  <si>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</si>
  <si>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</si>
  <si>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</si>
  <si>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</si>
  <si>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</si>
  <si>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</si>
  <si>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</si>
  <si>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</si>
  <si>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</si>
  <si>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</si>
  <si>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</si>
  <si>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</si>
  <si>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</si>
  <si>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</si>
  <si>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</si>
  <si>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</si>
  <si>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</si>
  <si>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</si>
  <si>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</si>
  <si>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</si>
  <si>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</si>
  <si>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</si>
  <si>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</si>
  <si>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</si>
  <si>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</si>
  <si>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</si>
  <si>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</si>
  <si>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</si>
  <si>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</si>
  <si>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</si>
  <si>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</si>
  <si>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</si>
  <si>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</si>
  <si>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</si>
  <si>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</si>
  <si>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</si>
  <si>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</si>
  <si>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</si>
  <si>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</si>
  <si>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</si>
  <si>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</si>
  <si>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</si>
  <si>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</si>
  <si>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</si>
  <si>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</si>
  <si>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</si>
  <si>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</si>
  <si>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</si>
  <si>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</si>
  <si>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</si>
  <si>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</si>
  <si>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</si>
  <si>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</si>
  <si>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</si>
  <si>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</si>
  <si>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</si>
  <si>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</si>
  <si>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</si>
  <si>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</si>
  <si>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</si>
  <si>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</si>
  <si>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</si>
  <si>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</si>
  <si>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</si>
  <si>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</si>
  <si>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</si>
  <si>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</si>
  <si>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</si>
  <si>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</si>
  <si>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</si>
  <si>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</si>
  <si>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</si>
  <si>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</si>
  <si>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</si>
  <si>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</si>
  <si>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</si>
  <si>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</si>
  <si>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</si>
  <si>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</si>
  <si>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</si>
  <si>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</si>
  <si>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</si>
  <si>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</si>
  <si>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</si>
  <si>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</si>
  <si>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</si>
  <si>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</si>
  <si>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</si>
  <si>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</si>
  <si>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</si>
  <si>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</si>
  <si>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</si>
  <si>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</si>
  <si>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</si>
  <si>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</si>
  <si>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</si>
  <si>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</si>
  <si>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</si>
  <si>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</si>
  <si>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</si>
  <si>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</si>
  <si>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</si>
  <si>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</si>
  <si>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</si>
  <si>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</si>
  <si>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</si>
  <si>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</si>
  <si>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</si>
  <si>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</si>
  <si>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</si>
  <si>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</si>
  <si>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</si>
  <si>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</si>
  <si>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</si>
  <si>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</si>
  <si>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</si>
  <si>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</si>
  <si>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</si>
  <si>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</si>
  <si>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</si>
  <si>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</si>
  <si>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</si>
  <si>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</si>
  <si>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</si>
  <si>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</si>
  <si>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</si>
  <si>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</si>
  <si>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</si>
  <si>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</si>
  <si>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</si>
  <si>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</si>
  <si>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</si>
  <si>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</si>
  <si>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</si>
  <si>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</si>
  <si>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</si>
  <si>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</si>
  <si>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</si>
  <si>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</si>
  <si>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</si>
  <si>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</si>
  <si>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</si>
  <si>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</si>
  <si>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</si>
  <si>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</si>
  <si>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</si>
  <si>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</si>
  <si>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</si>
  <si>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</si>
  <si>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</si>
  <si>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</si>
  <si>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</si>
  <si>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</si>
  <si>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</si>
  <si>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</si>
  <si>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</si>
  <si>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</si>
  <si>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</si>
  <si>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</si>
  <si>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</si>
  <si>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</si>
  <si>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</si>
  <si>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</si>
  <si>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</si>
  <si>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</si>
  <si>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</si>
  <si>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</si>
  <si>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</si>
  <si>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</si>
  <si>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</si>
  <si>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</si>
  <si>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</si>
  <si>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</si>
  <si>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</si>
  <si>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</si>
  <si>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</si>
  <si>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</si>
  <si>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</si>
  <si>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</si>
  <si>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</si>
  <si>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</si>
  <si>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</si>
  <si>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</si>
  <si>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</si>
  <si>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</si>
  <si>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</si>
  <si>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</si>
  <si>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</si>
  <si>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</si>
  <si>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</si>
  <si>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</si>
  <si>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</si>
  <si>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</si>
  <si>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</si>
  <si>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</si>
  <si>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</si>
  <si>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</si>
  <si>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</si>
  <si>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</si>
  <si>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</si>
  <si>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</si>
  <si>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</si>
  <si>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</si>
  <si>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</si>
  <si>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</si>
  <si>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</si>
  <si>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</si>
  <si>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</si>
  <si>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</si>
  <si>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</si>
  <si>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</si>
  <si>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</si>
  <si>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</si>
  <si>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</si>
  <si>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</si>
  <si>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</si>
  <si>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</si>
  <si>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</si>
  <si>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</si>
  <si>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</si>
  <si>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</si>
  <si>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</si>
  <si>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</si>
  <si>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</si>
  <si>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</si>
  <si>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</si>
  <si>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</si>
  <si>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</si>
  <si>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</si>
  <si>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</si>
  <si>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</si>
  <si>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</si>
  <si>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</si>
  <si>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</si>
  <si>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</si>
  <si>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</si>
  <si>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</si>
  <si>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</si>
  <si>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</si>
  <si>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</si>
  <si>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</si>
  <si>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</si>
  <si>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</si>
  <si>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</si>
  <si>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</si>
  <si>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</si>
  <si>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</si>
  <si>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</si>
  <si>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</si>
  <si>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</si>
  <si>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</si>
  <si>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</si>
  <si>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</si>
  <si>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</si>
  <si>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</si>
  <si>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</si>
  <si>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</si>
  <si>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</si>
  <si>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</si>
  <si>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</si>
  <si>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</si>
  <si>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</si>
  <si>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</si>
  <si>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</si>
  <si>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</si>
  <si>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</si>
  <si>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</si>
  <si>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</si>
  <si>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</si>
  <si>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</si>
  <si>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</si>
  <si>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</si>
  <si>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</si>
  <si>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</si>
  <si>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</si>
  <si>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</si>
  <si>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</si>
  <si>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</si>
  <si>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</si>
  <si>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</si>
  <si>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</si>
  <si>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</si>
  <si>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</si>
  <si>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</si>
  <si>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</si>
  <si>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</si>
  <si>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</si>
  <si>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</si>
  <si>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</si>
  <si>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</si>
  <si>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</si>
  <si>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</si>
  <si>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</si>
  <si>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</si>
  <si>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</si>
  <si>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</si>
  <si>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</si>
  <si>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</si>
  <si>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</si>
  <si>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</si>
  <si>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</si>
  <si>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</si>
  <si>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</si>
  <si>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</si>
  <si>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</si>
  <si>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</si>
  <si>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</si>
  <si>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</si>
  <si>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</si>
  <si>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</si>
  <si>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</si>
  <si>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</si>
  <si>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</si>
  <si>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</si>
  <si>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</si>
  <si>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</si>
  <si>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</si>
  <si>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</si>
  <si>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</si>
  <si>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</si>
  <si>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</si>
  <si>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</si>
  <si>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</si>
  <si>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</si>
  <si>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</si>
  <si>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</si>
  <si>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</si>
  <si>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</si>
  <si>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</si>
  <si>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</si>
  <si>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</si>
  <si>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</si>
  <si>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</si>
  <si>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</si>
  <si>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</si>
  <si>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</si>
  <si>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</si>
  <si>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</si>
  <si>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</si>
  <si>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</si>
  <si>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</si>
  <si>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</si>
  <si>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</si>
  <si>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</si>
  <si>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</si>
  <si>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</si>
  <si>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</si>
  <si>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</si>
  <si>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</si>
  <si>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</si>
  <si>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</si>
  <si>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</si>
  <si>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</si>
  <si>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</si>
  <si>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</si>
  <si>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</si>
  <si>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</si>
  <si>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</si>
  <si>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</si>
  <si>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</si>
  <si>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</si>
  <si>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</si>
  <si>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</si>
  <si>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</si>
  <si>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</si>
  <si>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</si>
  <si>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</si>
  <si>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</si>
  <si>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</si>
  <si>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</si>
  <si>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</si>
  <si>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</si>
  <si>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</si>
  <si>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</si>
  <si>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</si>
  <si>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</si>
  <si>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</si>
  <si>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</si>
  <si>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</si>
  <si>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</si>
  <si>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</si>
  <si>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</si>
  <si>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</si>
  <si>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</si>
  <si>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</si>
  <si>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</si>
  <si>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</si>
  <si>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</si>
  <si>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</si>
  <si>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</si>
  <si>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</si>
  <si>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</si>
  <si>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</si>
  <si>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</si>
  <si>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</si>
  <si>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</si>
  <si>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</si>
  <si>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</si>
  <si>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</si>
  <si>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</si>
  <si>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</si>
  <si>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</si>
  <si>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</si>
  <si>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</si>
  <si>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</si>
  <si>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</si>
  <si>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</si>
  <si>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</si>
  <si>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</si>
  <si>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</si>
  <si>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</si>
  <si>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</si>
  <si>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</si>
  <si>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</si>
  <si>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</si>
  <si>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</si>
  <si>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</si>
  <si>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</si>
  <si>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</si>
  <si>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</si>
  <si>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</si>
  <si>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</si>
  <si>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</si>
  <si>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</si>
  <si>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</si>
  <si>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</si>
  <si>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</si>
  <si>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</si>
  <si>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</si>
  <si>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</si>
  <si>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</si>
  <si>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</si>
  <si>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</si>
  <si>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</si>
  <si>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</si>
  <si>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</si>
  <si>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</si>
  <si>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</si>
  <si>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</si>
  <si>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</si>
  <si>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</si>
  <si>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</si>
  <si>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</si>
  <si>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</si>
  <si>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</si>
  <si>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</si>
  <si>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</si>
  <si>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</si>
  <si>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</si>
  <si>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</si>
  <si>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</si>
  <si>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</si>
  <si>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</si>
  <si>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</si>
  <si>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</si>
  <si>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</si>
  <si>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</si>
  <si>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</si>
  <si>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</si>
  <si>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</si>
  <si>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</si>
  <si>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</si>
  <si>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</si>
  <si>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</si>
  <si>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</si>
  <si>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</si>
  <si>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</si>
  <si>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</si>
  <si>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</si>
  <si>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</si>
  <si>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</si>
  <si>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</si>
  <si>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</si>
  <si>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</si>
  <si>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</si>
  <si>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</si>
  <si>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</si>
  <si>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</si>
  <si>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</si>
  <si>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</si>
  <si>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</si>
  <si>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</si>
  <si>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</si>
  <si>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</si>
  <si>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</si>
  <si>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</si>
  <si>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</si>
  <si>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</si>
  <si>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</si>
  <si>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</si>
  <si>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</si>
  <si>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</si>
  <si>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</si>
  <si>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</si>
  <si>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</si>
  <si>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</si>
  <si>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</si>
  <si>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</si>
  <si>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</si>
  <si>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</si>
  <si>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</si>
  <si>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</si>
  <si>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</si>
  <si>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</si>
  <si>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</si>
  <si>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</si>
  <si>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</si>
  <si>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</si>
  <si>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</si>
  <si>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</si>
  <si>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</si>
  <si>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</si>
  <si>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</si>
  <si>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</si>
  <si>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</si>
  <si>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</si>
  <si>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</si>
  <si>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</si>
  <si>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</si>
  <si>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</si>
  <si>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</si>
  <si>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</si>
  <si>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</si>
  <si>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</si>
  <si>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</si>
  <si>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</si>
  <si>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</si>
  <si>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</si>
  <si>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</si>
  <si>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</si>
  <si>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</si>
  <si>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</si>
  <si>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</si>
  <si>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</si>
  <si>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</si>
  <si>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</si>
  <si>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</si>
  <si>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</si>
  <si>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</si>
  <si>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</si>
  <si>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</si>
  <si>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</si>
  <si>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</si>
  <si>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</si>
  <si>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</si>
  <si>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</si>
  <si>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</si>
  <si>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</si>
  <si>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</si>
  <si>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</si>
  <si>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</si>
  <si>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</si>
  <si>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</si>
  <si>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</si>
  <si>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</si>
  <si>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</si>
  <si>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</si>
  <si>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</si>
  <si>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</si>
  <si>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</si>
  <si>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</si>
  <si>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</si>
  <si>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</si>
  <si>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</si>
  <si>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</si>
  <si>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</si>
  <si>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</si>
  <si>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</si>
  <si>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</si>
  <si>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</si>
  <si>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</si>
  <si>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</si>
  <si>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</si>
  <si>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</si>
  <si>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</si>
  <si>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</si>
  <si>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</si>
  <si>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</si>
  <si>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</si>
  <si>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</si>
  <si>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</si>
  <si>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</si>
  <si>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</si>
  <si>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</si>
  <si>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</si>
  <si>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</si>
  <si>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</si>
  <si>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</si>
  <si>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</si>
  <si>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</si>
  <si>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</si>
  <si>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</si>
  <si>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</si>
  <si>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</si>
  <si>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</si>
  <si>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</si>
  <si>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</si>
  <si>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</si>
  <si>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</si>
  <si>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</si>
  <si>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</si>
  <si>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</si>
  <si>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</si>
  <si>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</si>
  <si>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</si>
  <si>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</si>
  <si>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</si>
  <si>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</si>
  <si>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</si>
  <si>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</si>
  <si>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</si>
  <si>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</si>
  <si>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</si>
  <si>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</si>
  <si>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</si>
  <si>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</si>
  <si>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</si>
  <si>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</si>
  <si>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</si>
  <si>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</si>
  <si>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</si>
  <si>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</si>
  <si>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</si>
  <si>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</si>
  <si>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</si>
  <si>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</si>
  <si>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</si>
  <si>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</si>
  <si>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</si>
  <si>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</si>
  <si>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</si>
  <si>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</si>
  <si>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</si>
  <si>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</si>
  <si>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</si>
  <si>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</si>
  <si>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</si>
  <si>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</si>
  <si>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</si>
  <si>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</si>
  <si>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</si>
  <si>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</si>
  <si>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</si>
  <si>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</si>
  <si>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</si>
  <si>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</si>
  <si>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</si>
  <si>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</si>
  <si>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</si>
  <si>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</si>
  <si>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</si>
  <si>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</si>
  <si>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</si>
  <si>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</si>
  <si>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</si>
  <si>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</si>
  <si>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</si>
  <si>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</si>
  <si>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</si>
  <si>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</si>
  <si>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</si>
  <si>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</si>
  <si>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</si>
  <si>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</si>
  <si>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</si>
  <si>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</si>
  <si>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</si>
  <si>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</si>
  <si>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</si>
  <si>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</si>
  <si>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</si>
  <si>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</si>
  <si>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</si>
  <si>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</si>
  <si>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</si>
  <si>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</si>
  <si>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</si>
  <si>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</si>
  <si>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</si>
  <si>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</si>
  <si>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</si>
  <si>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</si>
  <si>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</si>
  <si>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</si>
  <si>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</si>
  <si>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</si>
  <si>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</si>
  <si>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</si>
  <si>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</si>
  <si>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</si>
  <si>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</si>
  <si>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</si>
  <si>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</si>
  <si>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</si>
  <si>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</si>
  <si>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</si>
  <si>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</si>
  <si>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</si>
  <si>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</si>
  <si>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</si>
  <si>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</si>
  <si>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</si>
  <si>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</si>
  <si>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</si>
  <si>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</si>
  <si>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</si>
  <si>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</si>
  <si>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</si>
  <si>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</si>
  <si>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</si>
  <si>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</si>
  <si>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</si>
  <si>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</si>
  <si>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</si>
  <si>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</si>
  <si>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</si>
  <si>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</si>
  <si>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</si>
  <si>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</si>
  <si>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</si>
  <si>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</si>
  <si>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</si>
  <si>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</si>
  <si>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</si>
  <si>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</si>
  <si>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</si>
  <si>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</si>
  <si>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</si>
  <si>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</si>
  <si>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</si>
  <si>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</si>
  <si>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</si>
  <si>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</si>
  <si>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</si>
  <si>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</si>
  <si>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</si>
  <si>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</si>
  <si>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</si>
  <si>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</si>
  <si>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</si>
  <si>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</si>
  <si>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</si>
  <si>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</si>
  <si>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</si>
  <si>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</si>
  <si>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</si>
  <si>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</si>
  <si>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</si>
  <si>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</si>
  <si>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</si>
  <si>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</si>
  <si>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</si>
  <si>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</si>
  <si>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</si>
  <si>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</si>
  <si>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</si>
  <si>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</si>
  <si>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</si>
  <si>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</si>
  <si>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</si>
  <si>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</si>
  <si>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</si>
  <si>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</si>
  <si>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</si>
  <si>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</si>
  <si>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</si>
  <si>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</si>
  <si>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</si>
  <si>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</si>
  <si>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</si>
  <si>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</si>
  <si>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</si>
  <si>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</si>
  <si>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</si>
  <si>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</si>
  <si>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</si>
  <si>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</si>
  <si>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</si>
  <si>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</si>
  <si>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</si>
  <si>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</si>
  <si>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</si>
  <si>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</si>
  <si>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</si>
  <si>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</si>
  <si>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</si>
  <si>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</si>
  <si>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</si>
  <si>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</si>
  <si>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</si>
  <si>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</si>
  <si>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</si>
  <si>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</si>
  <si>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</si>
  <si>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</si>
  <si>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</si>
  <si>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</si>
  <si>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</si>
  <si>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</si>
  <si>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</si>
  <si>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</si>
  <si>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</si>
  <si>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</si>
  <si>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</si>
  <si>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</si>
  <si>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</si>
  <si>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</si>
  <si>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</si>
  <si>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</si>
  <si>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</si>
  <si>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</si>
  <si>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</si>
  <si>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</si>
  <si>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</si>
  <si>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</si>
  <si>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</si>
  <si>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</si>
  <si>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</si>
  <si>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</si>
  <si>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</si>
  <si>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</si>
  <si>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</si>
  <si>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</si>
  <si>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</si>
  <si>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</si>
  <si>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</si>
  <si>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</si>
  <si>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</si>
  <si>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</si>
  <si>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</si>
  <si>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</si>
  <si>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</si>
  <si>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</si>
  <si>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</si>
  <si>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</si>
  <si>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</si>
  <si>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</si>
  <si>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</si>
  <si>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</si>
  <si>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</si>
  <si>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</si>
  <si>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</si>
  <si>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</si>
  <si>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</si>
  <si>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</si>
  <si>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</si>
  <si>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</si>
  <si>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</si>
  <si>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</si>
  <si>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</si>
  <si>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</si>
  <si>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</si>
  <si>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</si>
  <si>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</si>
  <si>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</si>
  <si>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</si>
  <si>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</si>
  <si>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</si>
  <si>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</si>
  <si>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</si>
  <si>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</si>
  <si>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</si>
  <si>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</si>
  <si>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</si>
  <si>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</si>
  <si>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</si>
  <si>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</si>
  <si>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</si>
  <si>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</si>
  <si>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</si>
  <si>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</si>
  <si>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</si>
  <si>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</si>
  <si>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</si>
  <si>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</si>
  <si>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</si>
  <si>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</si>
  <si>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</si>
  <si>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</si>
  <si>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</si>
  <si>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</si>
  <si>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</si>
  <si>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</si>
  <si>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</si>
  <si>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</si>
  <si>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</si>
  <si>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</si>
  <si>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</si>
  <si>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</si>
  <si>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</si>
  <si>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</si>
  <si>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</si>
  <si>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</si>
  <si>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</si>
  <si>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</si>
  <si>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</si>
  <si>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</si>
  <si>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</si>
  <si>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</si>
  <si>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</si>
  <si>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</si>
  <si>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</si>
  <si>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</si>
  <si>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</si>
  <si>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</si>
  <si>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</si>
  <si>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</si>
  <si>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</si>
  <si>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</si>
  <si>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</si>
  <si>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</si>
  <si>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</si>
  <si>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</si>
  <si>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</si>
  <si>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</si>
  <si>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</si>
  <si>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</si>
  <si>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</si>
  <si>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</si>
  <si>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</si>
  <si>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</si>
  <si>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</si>
  <si>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</si>
  <si>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</si>
  <si>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</si>
  <si>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</si>
  <si>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</si>
  <si>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</si>
  <si>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</si>
  <si>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</si>
  <si>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</si>
  <si>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</si>
  <si>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</si>
  <si>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</si>
  <si>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</si>
  <si>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</si>
  <si>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</si>
  <si>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</si>
  <si>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</si>
  <si>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</si>
  <si>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</si>
  <si>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</si>
  <si>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</si>
  <si>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</si>
  <si>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</si>
  <si>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</si>
  <si>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</si>
  <si>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</si>
  <si>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</si>
  <si>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</si>
  <si>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</si>
  <si>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</si>
  <si>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</si>
  <si>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</si>
  <si>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</si>
  <si>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</si>
  <si>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</si>
  <si>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</si>
  <si>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</si>
  <si>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</si>
  <si>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</si>
  <si>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</si>
  <si>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</si>
  <si>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</si>
  <si>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</si>
  <si>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</si>
  <si>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</si>
  <si>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</si>
  <si>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</si>
  <si>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</si>
  <si>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</si>
  <si>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</si>
  <si>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</si>
  <si>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</si>
  <si>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</si>
  <si>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</si>
  <si>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</si>
  <si>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</si>
  <si>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</si>
  <si>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</si>
  <si>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</si>
  <si>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</si>
  <si>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</si>
  <si>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</si>
  <si>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</si>
  <si>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</si>
  <si>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</si>
  <si>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</si>
  <si>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</si>
  <si>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</si>
  <si>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</si>
  <si>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</si>
  <si>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</si>
  <si>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</si>
  <si>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</si>
  <si>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</si>
  <si>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</si>
  <si>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</si>
  <si>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</si>
  <si>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</si>
  <si>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</si>
  <si>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</si>
  <si>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</si>
  <si>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</si>
  <si>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</si>
  <si>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</si>
  <si>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</si>
  <si>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</si>
  <si>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</si>
  <si>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</si>
  <si>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</si>
  <si>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</si>
  <si>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</si>
  <si>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</si>
  <si>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</si>
  <si>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</si>
  <si>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</si>
  <si>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</si>
  <si>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</si>
  <si>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</si>
  <si>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</si>
  <si>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</si>
  <si>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</si>
  <si>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</si>
  <si>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</si>
  <si>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</si>
  <si>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</si>
  <si>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</si>
  <si>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</si>
  <si>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</si>
  <si>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</si>
  <si>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</si>
  <si>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</si>
  <si>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</si>
  <si>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</si>
  <si>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</si>
  <si>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</si>
  <si>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</si>
  <si>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</si>
  <si>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</si>
  <si>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</si>
  <si>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</si>
  <si>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</si>
  <si>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</si>
  <si>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</si>
  <si>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</si>
  <si>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</si>
  <si>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</si>
  <si>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</si>
  <si>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</si>
  <si>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</si>
  <si>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</si>
  <si>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</si>
  <si>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</si>
  <si>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</si>
  <si>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</si>
  <si>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</si>
  <si>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</si>
  <si>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</si>
  <si>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</si>
  <si>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</si>
  <si>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</si>
  <si>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</si>
  <si>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</si>
  <si>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</si>
  <si>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</si>
  <si>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</si>
  <si>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</si>
  <si>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</si>
  <si>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</si>
  <si>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</si>
  <si>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</si>
  <si>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</si>
  <si>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</si>
  <si>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</si>
  <si>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</si>
  <si>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</si>
  <si>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</si>
  <si>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</si>
  <si>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</si>
  <si>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</si>
  <si>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</si>
  <si>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</si>
  <si>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</si>
  <si>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</si>
  <si>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</si>
  <si>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</si>
  <si>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</si>
  <si>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</si>
  <si>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</si>
  <si>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</si>
  <si>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</si>
  <si>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</si>
  <si>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</si>
  <si>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</si>
  <si>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</si>
  <si>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</si>
  <si>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</si>
  <si>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</si>
  <si>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</si>
  <si>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</si>
  <si>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</si>
  <si>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</si>
  <si>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</si>
  <si>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</si>
  <si>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</si>
  <si>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</si>
  <si>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</si>
  <si>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</si>
  <si>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</si>
  <si>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</si>
  <si>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</si>
  <si>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</si>
  <si>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</si>
  <si>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</si>
  <si>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</si>
  <si>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</si>
  <si>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</si>
  <si>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</si>
  <si>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</si>
  <si>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</si>
  <si>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</si>
  <si>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</si>
  <si>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</si>
  <si>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</si>
  <si>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</si>
  <si>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</si>
  <si>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</si>
  <si>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</si>
  <si>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</si>
  <si>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</si>
  <si>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</si>
  <si>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</si>
  <si>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</si>
  <si>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</si>
  <si>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</si>
  <si>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</si>
  <si>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</si>
  <si>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</si>
  <si>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</si>
  <si>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</si>
  <si>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</si>
  <si>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</si>
  <si>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</si>
  <si>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</si>
  <si>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</si>
  <si>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</si>
  <si>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</si>
  <si>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</si>
  <si>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</si>
  <si>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</si>
  <si>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</si>
  <si>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</si>
  <si>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</si>
  <si>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</si>
  <si>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</si>
  <si>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</si>
  <si>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</si>
  <si>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</si>
  <si>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</si>
  <si>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</si>
  <si>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</si>
  <si>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</si>
  <si>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</si>
  <si>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</si>
  <si>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</si>
  <si>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</si>
  <si>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</si>
  <si>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</si>
  <si>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</si>
  <si>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</si>
  <si>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</si>
  <si>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</si>
  <si>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</si>
  <si>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</si>
  <si>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</si>
  <si>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</si>
  <si>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</si>
  <si>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</si>
  <si>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</si>
  <si>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</si>
  <si>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</si>
  <si>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</si>
  <si>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</si>
  <si>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</si>
  <si>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</si>
  <si>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</si>
  <si>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</si>
  <si>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</si>
  <si>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</si>
  <si>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</si>
  <si>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</si>
  <si>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</si>
  <si>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</si>
  <si>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</si>
  <si>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</si>
  <si>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</si>
  <si>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</si>
  <si>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</si>
  <si>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</si>
  <si>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</si>
  <si>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</si>
  <si>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</si>
  <si>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</si>
  <si>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</si>
  <si>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</si>
  <si>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</si>
  <si>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</si>
  <si>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</si>
  <si>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</si>
  <si>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</si>
  <si>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</si>
  <si>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</si>
  <si>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</si>
  <si>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</si>
  <si>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</si>
  <si>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</si>
  <si>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</si>
  <si>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</si>
  <si>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</si>
  <si>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</si>
  <si>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</si>
  <si>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</si>
  <si>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</si>
  <si>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</si>
  <si>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</si>
  <si>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</si>
  <si>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</si>
  <si>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</si>
  <si>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</si>
  <si>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</si>
  <si>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</si>
  <si>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</si>
  <si>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</si>
  <si>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</si>
  <si>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</si>
  <si>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</si>
  <si>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</si>
  <si>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</si>
  <si>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</si>
  <si>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</si>
  <si>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</si>
  <si>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</si>
  <si>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</si>
  <si>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</si>
  <si>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</si>
  <si>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</si>
  <si>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</si>
  <si>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</si>
  <si>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</si>
  <si>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</si>
  <si>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</si>
  <si>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</si>
  <si>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</si>
  <si>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</si>
  <si>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</si>
  <si>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</si>
  <si>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</si>
  <si>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</si>
  <si>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</si>
  <si>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</si>
  <si>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</si>
  <si>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</si>
  <si>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</si>
  <si>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</si>
  <si>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</si>
  <si>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</si>
  <si>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</si>
  <si>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</si>
  <si>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</si>
  <si>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</si>
  <si>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</si>
  <si>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</si>
  <si>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</si>
  <si>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</si>
  <si>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</si>
  <si>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</si>
  <si>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</si>
  <si>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</si>
  <si>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</si>
  <si>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</si>
  <si>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</si>
  <si>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</si>
  <si>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</si>
  <si>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</si>
  <si>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</si>
  <si>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</si>
  <si>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</si>
  <si>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</si>
  <si>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</si>
  <si>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</si>
  <si>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</si>
  <si>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</si>
  <si>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</si>
  <si>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</si>
  <si>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</si>
  <si>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</si>
  <si>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</si>
  <si>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</si>
  <si>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</si>
  <si>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</si>
  <si>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</si>
  <si>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</si>
  <si>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</si>
  <si>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</si>
  <si>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</si>
  <si>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</si>
  <si>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</si>
  <si>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</si>
  <si>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</si>
  <si>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</si>
  <si>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</si>
  <si>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</si>
  <si>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</si>
  <si>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</si>
  <si>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</si>
  <si>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</si>
  <si>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</si>
  <si>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</si>
  <si>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</si>
  <si>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</si>
  <si>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</si>
  <si>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</si>
  <si>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</si>
  <si>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</si>
  <si>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</si>
  <si>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</si>
  <si>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</si>
  <si>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</si>
  <si>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</si>
  <si>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</si>
  <si>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</si>
  <si>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</si>
  <si>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</si>
  <si>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</si>
  <si>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</si>
  <si>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</si>
  <si>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</si>
  <si>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</si>
  <si>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</si>
  <si>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</si>
  <si>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</si>
  <si>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</si>
  <si>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</si>
  <si>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</si>
  <si>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</si>
  <si>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</si>
  <si>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</si>
  <si>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</si>
  <si>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</si>
  <si>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</si>
  <si>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</si>
  <si>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</si>
  <si>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</si>
  <si>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</si>
  <si>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</si>
  <si>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</si>
  <si>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</si>
  <si>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</si>
  <si>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</si>
  <si>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</si>
  <si>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</si>
  <si>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</si>
  <si>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</si>
  <si>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</si>
  <si>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</si>
  <si>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</si>
  <si>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</si>
  <si>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</si>
  <si>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</si>
  <si>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</si>
  <si>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</si>
  <si>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</si>
  <si>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</si>
  <si>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</si>
  <si>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</si>
  <si>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</si>
  <si>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</si>
  <si>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</si>
  <si>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</si>
  <si>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</si>
  <si>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</si>
  <si>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</si>
  <si>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</si>
  <si>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</si>
  <si>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</si>
  <si>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</si>
  <si>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</si>
  <si>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</si>
  <si>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</si>
  <si>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</si>
  <si>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</si>
  <si>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</si>
  <si>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</si>
  <si>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</si>
  <si>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</si>
  <si>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</si>
  <si>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</si>
  <si>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</si>
  <si>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</si>
  <si>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</si>
  <si>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</si>
  <si>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</si>
  <si>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</si>
  <si>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</si>
  <si>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</si>
  <si>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</si>
  <si>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</si>
  <si>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</si>
  <si>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</si>
  <si>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</si>
  <si>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</si>
  <si>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</si>
  <si>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</si>
  <si>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</si>
  <si>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</si>
  <si>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</si>
  <si>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</si>
  <si>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</si>
  <si>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</si>
  <si>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</si>
  <si>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</si>
  <si>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</si>
  <si>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</si>
  <si>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</si>
  <si>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</si>
  <si>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</si>
  <si>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</si>
  <si>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</si>
  <si>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</si>
  <si>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</si>
  <si>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</si>
  <si>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</si>
  <si>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</si>
  <si>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</si>
  <si>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</si>
  <si>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</si>
  <si>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</si>
  <si>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</si>
  <si>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</si>
  <si>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</si>
  <si>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</si>
  <si>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</si>
  <si>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</si>
  <si>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</si>
  <si>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</si>
  <si>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</si>
  <si>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</si>
  <si>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</si>
  <si>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</si>
  <si>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</si>
  <si>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</si>
  <si>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</si>
  <si>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</si>
  <si>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</si>
  <si>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</si>
  <si>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</si>
  <si>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</si>
  <si>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</si>
  <si>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</si>
  <si>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</si>
  <si>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</si>
  <si>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</si>
  <si>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</si>
  <si>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</si>
  <si>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</si>
  <si>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</si>
  <si>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</si>
  <si>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</si>
  <si>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</si>
  <si>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</si>
  <si>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</si>
  <si>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</si>
  <si>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</si>
  <si>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</si>
  <si>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</si>
  <si>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</si>
  <si>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</si>
  <si>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</si>
  <si>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</si>
  <si>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</si>
  <si>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</si>
  <si>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</si>
  <si>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</si>
  <si>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</si>
  <si>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</si>
  <si>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</si>
  <si>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</si>
  <si>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</si>
  <si>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</si>
  <si>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</si>
  <si>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</si>
  <si>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</si>
  <si>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</si>
  <si>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</si>
  <si>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</si>
  <si>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</si>
  <si>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</si>
  <si>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</si>
  <si>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</si>
  <si>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</si>
  <si>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</si>
  <si>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</si>
  <si>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</si>
  <si>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</si>
  <si>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</si>
  <si>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</si>
  <si>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</si>
  <si>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</si>
  <si>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</si>
  <si>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</si>
  <si>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</si>
  <si>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</si>
  <si>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</si>
  <si>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</si>
  <si>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</si>
  <si>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</si>
  <si>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</si>
  <si>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</si>
  <si>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</si>
  <si>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</si>
  <si>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</si>
  <si>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</si>
  <si>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</si>
  <si>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</si>
  <si>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</si>
  <si>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</si>
  <si>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</si>
  <si>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</si>
  <si>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</si>
  <si>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</si>
  <si>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</si>
  <si>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</si>
  <si>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</si>
  <si>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</si>
  <si>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</si>
  <si>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</si>
  <si>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</si>
  <si>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</si>
  <si>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</si>
  <si>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</si>
  <si>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</si>
  <si>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</si>
  <si>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</si>
  <si>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</si>
  <si>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</si>
  <si>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</si>
  <si>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</si>
  <si>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</si>
  <si>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</si>
  <si>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</si>
  <si>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</si>
  <si>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</si>
  <si>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</si>
  <si>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</si>
  <si>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</si>
  <si>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</si>
  <si>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</si>
  <si>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</si>
  <si>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</si>
  <si>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</si>
  <si>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</si>
  <si>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</si>
  <si>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</si>
  <si>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</si>
  <si>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</si>
  <si>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</si>
  <si>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</si>
  <si>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</si>
  <si>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</si>
  <si>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</si>
  <si>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</si>
  <si>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</si>
  <si>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</si>
  <si>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</si>
  <si>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</si>
  <si>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</si>
  <si>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</si>
  <si>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</si>
  <si>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</si>
  <si>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</si>
  <si>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</si>
  <si>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</si>
  <si>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</si>
  <si>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</si>
  <si>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</si>
  <si>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</si>
  <si>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</si>
  <si>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</si>
  <si>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</si>
  <si>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</si>
  <si>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</si>
  <si>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</si>
  <si>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</si>
  <si>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</si>
  <si>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</si>
  <si>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</si>
  <si>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</si>
  <si>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</si>
  <si>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</si>
  <si>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</si>
  <si>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</si>
  <si>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</si>
  <si>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</si>
  <si>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</si>
  <si>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</si>
  <si>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</si>
  <si>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</si>
  <si>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</si>
  <si>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</si>
  <si>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</si>
  <si>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</si>
  <si>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</si>
  <si>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</si>
  <si>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</si>
  <si>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</si>
  <si>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</si>
  <si>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</si>
  <si>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</si>
  <si>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</si>
  <si>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</si>
  <si>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</si>
  <si>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</si>
  <si>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</si>
  <si>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</si>
  <si>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</si>
  <si>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</si>
  <si>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</si>
  <si>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</si>
  <si>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</si>
  <si>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</si>
  <si>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</si>
  <si>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</si>
  <si>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</si>
  <si>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</si>
  <si>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</si>
  <si>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</si>
  <si>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</si>
  <si>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</si>
  <si>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</si>
  <si>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</si>
  <si>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</si>
  <si>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</si>
  <si>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</si>
  <si>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</si>
  <si>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</si>
  <si>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</si>
  <si>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</si>
  <si>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</si>
  <si>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</si>
  <si>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</si>
  <si>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</si>
  <si>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</si>
  <si>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</si>
  <si>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</si>
  <si>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</si>
  <si>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</si>
  <si>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</si>
  <si>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</si>
  <si>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</si>
  <si>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</si>
  <si>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</si>
  <si>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</si>
  <si>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</si>
  <si>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</si>
  <si>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</si>
  <si>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</si>
  <si>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</si>
  <si>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</si>
  <si>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</si>
  <si>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</si>
  <si>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</si>
  <si>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</si>
  <si>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</si>
  <si>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</si>
  <si>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</si>
  <si>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</si>
  <si>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</si>
  <si>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</si>
  <si>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</si>
  <si>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</si>
  <si>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</si>
  <si>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</si>
  <si>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</si>
  <si>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</si>
  <si>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</si>
  <si>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</si>
  <si>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</si>
  <si>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</si>
  <si>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</si>
  <si>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</si>
  <si>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</si>
  <si>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</si>
  <si>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</si>
  <si>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</si>
  <si>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</si>
  <si>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</si>
  <si>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</si>
  <si>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</si>
  <si>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</si>
  <si>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</si>
  <si>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</si>
  <si>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</si>
  <si>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</si>
  <si>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</si>
  <si>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</si>
  <si>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</si>
  <si>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</si>
  <si>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</si>
  <si>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</si>
  <si>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</si>
  <si>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</si>
  <si>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</si>
  <si>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</si>
  <si>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</si>
  <si>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</si>
  <si>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</si>
  <si>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</si>
  <si>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</si>
  <si>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</si>
  <si>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</si>
  <si>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</si>
  <si>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</si>
  <si>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</si>
  <si>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</si>
  <si>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</si>
  <si>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</si>
  <si>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</si>
  <si>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</si>
  <si>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</si>
  <si>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</si>
  <si>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</si>
  <si>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</si>
  <si>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</si>
  <si>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</si>
  <si>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</si>
  <si>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</si>
  <si>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</si>
  <si>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</si>
  <si>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</si>
  <si>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</si>
  <si>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</si>
  <si>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</si>
  <si>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</si>
  <si>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</si>
  <si>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</si>
  <si>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</si>
  <si>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</si>
  <si>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</si>
  <si>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</si>
  <si>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</si>
  <si>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</si>
  <si>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</si>
  <si>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</si>
  <si>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</si>
  <si>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</si>
  <si>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</si>
  <si>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</si>
  <si>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</si>
  <si>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</si>
  <si>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</si>
  <si>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</si>
  <si>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</si>
  <si>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</si>
  <si>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</si>
  <si>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</si>
  <si>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</si>
  <si>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</si>
  <si>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</si>
  <si>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</si>
  <si>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</si>
  <si>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</si>
  <si>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</si>
  <si>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</si>
  <si>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</si>
  <si>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</si>
  <si>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</si>
  <si>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</si>
  <si>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</si>
  <si>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</si>
  <si>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</si>
  <si>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</si>
  <si>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</si>
  <si>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</si>
  <si>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</si>
  <si>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</si>
  <si>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</si>
  <si>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</si>
  <si>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</si>
  <si>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</si>
  <si>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</si>
  <si>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</si>
  <si>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</si>
  <si>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</si>
  <si>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</si>
  <si>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</si>
  <si>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</si>
  <si>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</si>
  <si>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</si>
  <si>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</si>
  <si>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</si>
  <si>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</si>
  <si>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</si>
  <si>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</si>
  <si>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</si>
  <si>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</si>
  <si>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</si>
  <si>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</si>
  <si>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</si>
  <si>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</si>
  <si>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</si>
  <si>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</si>
  <si>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</si>
  <si>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</si>
  <si>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</si>
  <si>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</si>
  <si>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</si>
  <si>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</si>
  <si>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</si>
  <si>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</si>
  <si>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</si>
  <si>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</si>
  <si>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</si>
  <si>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</si>
  <si>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</si>
  <si>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</si>
  <si>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</si>
  <si>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</si>
  <si>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</si>
  <si>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</si>
  <si>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</si>
  <si>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</si>
  <si>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</si>
  <si>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</si>
  <si>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</si>
  <si>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</si>
  <si>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</si>
  <si>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</si>
  <si>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</si>
  <si>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</si>
  <si>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</si>
  <si>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</si>
  <si>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</si>
  <si>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</si>
  <si>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</si>
  <si>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</si>
  <si>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</si>
  <si>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</si>
  <si>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</si>
  <si>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</si>
  <si>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</si>
  <si>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</si>
  <si>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</si>
  <si>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</si>
  <si>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</si>
  <si>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</si>
  <si>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</si>
  <si>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</si>
  <si>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</si>
  <si>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</si>
  <si>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</si>
  <si>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</si>
  <si>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</si>
  <si>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</si>
  <si>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</si>
  <si>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</si>
  <si>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</si>
  <si>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</si>
  <si>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</si>
  <si>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</si>
  <si>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</si>
  <si>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</si>
  <si>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</si>
  <si>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</si>
  <si>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</si>
  <si>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</si>
  <si>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</si>
  <si>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</si>
  <si>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</si>
  <si>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</si>
  <si>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</si>
  <si>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</si>
  <si>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</si>
  <si>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</si>
  <si>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</si>
  <si>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</si>
  <si>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</si>
  <si>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</si>
  <si>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</si>
  <si>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</si>
  <si>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</si>
  <si>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</si>
  <si>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</si>
  <si>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</si>
  <si>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</si>
  <si>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</si>
  <si>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</si>
  <si>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</si>
  <si>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</si>
  <si>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</si>
  <si>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</si>
  <si>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</si>
  <si>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</si>
  <si>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</si>
  <si>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</si>
  <si>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</si>
  <si>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</si>
  <si>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</si>
  <si>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</si>
  <si>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</si>
  <si>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</si>
  <si>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</si>
  <si>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</si>
  <si>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</si>
  <si>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</si>
  <si>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</si>
  <si>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</si>
  <si>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</si>
  <si>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</si>
  <si>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</si>
  <si>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</si>
  <si>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</si>
  <si>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</si>
  <si>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</si>
  <si>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</si>
  <si>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</si>
  <si>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</si>
  <si>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</si>
  <si>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</si>
  <si>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</si>
  <si>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</si>
  <si>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</si>
  <si>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</si>
  <si>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</si>
  <si>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</si>
  <si>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</si>
  <si>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</si>
  <si>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</si>
  <si>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</si>
  <si>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</si>
  <si>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</si>
  <si>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</si>
  <si>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</si>
  <si>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</si>
  <si>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</si>
  <si>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</si>
  <si>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</si>
  <si>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</si>
  <si>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</si>
  <si>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</si>
  <si>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</si>
  <si>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</si>
  <si>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</si>
  <si>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</si>
  <si>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</si>
  <si>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</si>
  <si>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</si>
  <si>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</si>
  <si>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</si>
  <si>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</si>
  <si>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</si>
  <si>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</si>
  <si>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</si>
  <si>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</si>
  <si>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</si>
  <si>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</si>
  <si>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</si>
  <si>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</si>
  <si>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</si>
  <si>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</si>
  <si>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</si>
  <si>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</si>
  <si>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</si>
  <si>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</si>
  <si>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</si>
  <si>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</si>
  <si>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</si>
  <si>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</si>
  <si>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</si>
  <si>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</si>
  <si>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</si>
  <si>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</si>
  <si>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</si>
  <si>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</si>
  <si>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</si>
  <si>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</si>
  <si>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</si>
  <si>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</si>
  <si>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</si>
  <si>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</si>
  <si>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</si>
  <si>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</si>
  <si>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</si>
  <si>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</si>
  <si>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</si>
  <si>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</si>
  <si>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</si>
  <si>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</si>
  <si>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</si>
  <si>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</si>
  <si>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</si>
  <si>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</si>
  <si>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</si>
  <si>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</si>
  <si>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</si>
  <si>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</si>
  <si>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</si>
  <si>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</si>
  <si>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</si>
  <si>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</si>
  <si>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</si>
  <si>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</si>
  <si>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</si>
  <si>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</si>
  <si>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</si>
  <si>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</si>
  <si>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</si>
  <si>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</si>
  <si>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</si>
  <si>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</si>
  <si>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</si>
  <si>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</si>
  <si>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</si>
  <si>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</si>
  <si>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</si>
  <si>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</si>
  <si>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</si>
  <si>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</si>
  <si>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</si>
  <si>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</si>
  <si>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</si>
  <si>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</si>
  <si>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</si>
  <si>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</si>
  <si>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</si>
  <si>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</si>
  <si>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</si>
  <si>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</si>
  <si>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</si>
  <si>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</si>
  <si>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</si>
  <si>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</si>
  <si>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</si>
  <si>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</si>
  <si>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</si>
  <si>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</si>
  <si>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</si>
  <si>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</si>
  <si>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</si>
  <si>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</si>
  <si>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</si>
  <si>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</si>
  <si>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</si>
  <si>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</si>
  <si>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</si>
  <si>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</si>
  <si>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</si>
  <si>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</si>
  <si>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</si>
  <si>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</si>
  <si>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</si>
  <si>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</si>
  <si>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</si>
  <si>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</si>
  <si>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</si>
  <si>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</si>
  <si>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</si>
  <si>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</si>
  <si>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</si>
  <si>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</si>
  <si>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</si>
  <si>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</si>
  <si>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</si>
  <si>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</si>
  <si>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</si>
  <si>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</si>
  <si>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</si>
  <si>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</si>
  <si>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</si>
  <si>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</si>
  <si>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</si>
  <si>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</si>
  <si>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</si>
  <si>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</si>
  <si>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</si>
  <si>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</si>
  <si>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</si>
  <si>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</si>
  <si>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</si>
  <si>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</si>
  <si>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</si>
  <si>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</si>
  <si>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</si>
  <si>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</si>
  <si>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</si>
  <si>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</si>
  <si>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</si>
  <si>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</si>
  <si>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</si>
  <si>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</si>
  <si>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</si>
  <si>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</si>
  <si>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</si>
  <si>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</si>
  <si>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</si>
  <si>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</si>
  <si>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</si>
  <si>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</si>
  <si>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</si>
  <si>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</si>
  <si>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</si>
  <si>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</si>
  <si>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</si>
  <si>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</si>
  <si>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</si>
  <si>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</si>
  <si>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</si>
  <si>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</si>
  <si>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</si>
  <si>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</si>
  <si>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</si>
  <si>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</si>
  <si>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</si>
  <si>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</si>
  <si>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</si>
  <si>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</si>
  <si>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</si>
  <si>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</si>
  <si>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</si>
  <si>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</si>
  <si>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</si>
  <si>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</si>
  <si>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</si>
  <si>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</si>
  <si>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</si>
  <si>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</si>
  <si>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</si>
  <si>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</si>
  <si>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</si>
  <si>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</si>
  <si>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</si>
  <si>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</si>
  <si>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</si>
  <si>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</si>
  <si>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</si>
  <si>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</si>
  <si>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</si>
  <si>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</si>
  <si>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</si>
  <si>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</si>
  <si>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</si>
  <si>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</si>
  <si>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</si>
  <si>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</si>
  <si>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</si>
  <si>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</si>
  <si>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</si>
  <si>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</si>
  <si>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</si>
  <si>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</si>
  <si>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</si>
  <si>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</si>
  <si>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</si>
  <si>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</si>
  <si>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</si>
  <si>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</si>
  <si>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</si>
  <si>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</si>
  <si>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</si>
  <si>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</si>
  <si>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</si>
  <si>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</si>
  <si>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</si>
  <si>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</si>
  <si>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</si>
  <si>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</si>
  <si>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</si>
  <si>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</si>
  <si>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</si>
  <si>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</si>
  <si>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</si>
  <si>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</si>
  <si>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</si>
  <si>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</si>
  <si>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</si>
  <si>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</si>
  <si>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</si>
  <si>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</si>
  <si>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</si>
  <si>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</si>
  <si>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</si>
  <si>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</si>
  <si>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</si>
  <si>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</si>
  <si>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</si>
  <si>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</si>
  <si>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</si>
  <si>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</si>
  <si>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</si>
  <si>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</si>
  <si>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</si>
  <si>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</si>
  <si>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</si>
  <si>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</si>
  <si>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</si>
  <si>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</si>
  <si>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</si>
  <si>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</si>
  <si>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</si>
  <si>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</si>
  <si>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</si>
  <si>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</si>
  <si>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</si>
  <si>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</si>
  <si>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</si>
  <si>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</si>
  <si>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</si>
  <si>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</si>
  <si>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</si>
  <si>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</si>
  <si>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</si>
  <si>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</si>
  <si>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</si>
  <si>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</si>
  <si>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</si>
  <si>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</si>
  <si>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</si>
  <si>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</si>
  <si>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</si>
  <si>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</si>
  <si>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</si>
  <si>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</si>
  <si>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</si>
  <si>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</si>
  <si>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</si>
  <si>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</si>
  <si>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</si>
  <si>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</si>
  <si>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</si>
  <si>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</si>
  <si>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</si>
  <si>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</si>
  <si>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</si>
  <si>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</si>
  <si>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</si>
  <si>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</si>
  <si>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</si>
  <si>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</si>
  <si>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</si>
  <si>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</si>
  <si>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</si>
  <si>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</si>
  <si>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</si>
  <si>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</si>
  <si>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</si>
  <si>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</si>
  <si>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</si>
  <si>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</si>
  <si>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</si>
  <si>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</si>
  <si>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</si>
  <si>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</si>
  <si>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</si>
  <si>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</si>
  <si>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</si>
  <si>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</si>
  <si>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</si>
  <si>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</si>
  <si>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</si>
  <si>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</si>
  <si>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</si>
  <si>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</si>
  <si>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</si>
  <si>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</si>
  <si>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</si>
  <si>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</si>
  <si>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</si>
  <si>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</si>
  <si>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</si>
  <si>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</si>
  <si>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</si>
  <si>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</si>
  <si>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</si>
  <si>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</si>
  <si>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</si>
  <si>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</si>
  <si>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</si>
  <si>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</si>
  <si>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</si>
  <si>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</si>
  <si>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</si>
  <si>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</si>
  <si>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</si>
  <si>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</si>
  <si>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</si>
  <si>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</si>
  <si>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</si>
  <si>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</si>
  <si>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</si>
  <si>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</si>
  <si>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</si>
  <si>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</si>
  <si>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</si>
  <si>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</si>
  <si>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</si>
  <si>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</si>
  <si>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</si>
  <si>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</si>
  <si>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</si>
  <si>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</si>
  <si>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</si>
  <si>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</si>
  <si>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</si>
  <si>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</si>
  <si>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</si>
  <si>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</si>
  <si>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</si>
  <si>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</si>
  <si>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</si>
  <si>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</si>
  <si>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</si>
  <si>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</si>
  <si>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</si>
  <si>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</si>
  <si>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</si>
  <si>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</si>
  <si>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</si>
  <si>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</si>
  <si>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</si>
  <si>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</si>
  <si>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</si>
  <si>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</si>
  <si>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</si>
  <si>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</si>
  <si>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</si>
  <si>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</si>
  <si>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</si>
  <si>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</si>
  <si>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</si>
  <si>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</si>
  <si>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</si>
  <si>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</si>
  <si>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</si>
  <si>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</si>
  <si>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</si>
  <si>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</si>
  <si>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</si>
  <si>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</si>
  <si>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</si>
  <si>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</si>
  <si>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</si>
  <si>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</si>
  <si>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</si>
  <si>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</si>
  <si>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</si>
  <si>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</si>
  <si>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</si>
  <si>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</si>
  <si>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</si>
  <si>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</si>
  <si>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</si>
  <si>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</si>
  <si>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</si>
  <si>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</si>
  <si>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</si>
  <si>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</si>
  <si>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</si>
  <si>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</si>
  <si>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</si>
  <si>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</si>
  <si>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</si>
  <si>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</si>
  <si>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</si>
  <si>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</si>
  <si>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</si>
  <si>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</si>
  <si>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</si>
  <si>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</si>
  <si>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</si>
  <si>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</si>
  <si>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</si>
  <si>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</si>
  <si>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</si>
  <si>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</si>
  <si>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</si>
  <si>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</si>
  <si>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</si>
  <si>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</si>
  <si>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</si>
  <si>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</si>
  <si>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</si>
  <si>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</si>
  <si>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</si>
  <si>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</si>
  <si>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</si>
  <si>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</si>
  <si>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</si>
  <si>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</si>
  <si>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</si>
  <si>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</si>
  <si>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</si>
  <si>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</si>
  <si>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</si>
  <si>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</si>
  <si>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</si>
  <si>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</si>
  <si>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</si>
  <si>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</si>
  <si>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</si>
  <si>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</si>
  <si>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</si>
  <si>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</si>
  <si>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</si>
  <si>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</si>
  <si>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</si>
  <si>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</si>
  <si>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</si>
  <si>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</si>
  <si>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</si>
  <si>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</si>
  <si>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</si>
  <si>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</si>
  <si>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</si>
  <si>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</si>
  <si>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</si>
  <si>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</si>
  <si>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</si>
  <si>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</si>
  <si>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</si>
  <si>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</si>
  <si>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</si>
  <si>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</si>
  <si>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</si>
  <si>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</si>
  <si>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</si>
  <si>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</si>
  <si>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</si>
  <si>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</si>
  <si>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</si>
  <si>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</si>
  <si>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</si>
  <si>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</si>
  <si>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</si>
  <si>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</si>
  <si>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</si>
  <si>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</si>
  <si>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</si>
  <si>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</si>
  <si>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</si>
  <si>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</si>
  <si>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</si>
  <si>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</si>
  <si>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</si>
  <si>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</si>
  <si>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</si>
  <si>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</si>
  <si>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</si>
  <si>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</si>
  <si>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</si>
  <si>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</si>
  <si>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</si>
  <si>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</si>
  <si>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</si>
  <si>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</si>
  <si>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</si>
  <si>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</si>
  <si>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</si>
  <si>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</si>
  <si>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</si>
  <si>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</si>
  <si>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</si>
  <si>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</si>
  <si>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</si>
  <si>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</si>
  <si>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</si>
  <si>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</si>
  <si>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</si>
  <si>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</si>
  <si>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</si>
  <si>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</si>
  <si>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</si>
  <si>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</si>
  <si>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</si>
  <si>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</si>
  <si>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</si>
  <si>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</si>
  <si>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</si>
  <si>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</si>
  <si>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</si>
  <si>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</si>
  <si>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</si>
  <si>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</si>
  <si>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</si>
  <si>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</si>
  <si>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</si>
  <si>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</si>
  <si>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</si>
  <si>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</si>
  <si>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</si>
  <si>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</si>
  <si>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</si>
  <si>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</si>
  <si>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</si>
  <si>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</si>
  <si>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</si>
  <si>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</si>
  <si>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</si>
  <si>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</si>
  <si>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</si>
  <si>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</si>
  <si>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</si>
  <si>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</si>
  <si>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</si>
  <si>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</si>
  <si>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</si>
  <si>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</si>
  <si>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</si>
  <si>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</si>
  <si>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</si>
  <si>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</si>
  <si>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</si>
  <si>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</si>
  <si>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</si>
  <si>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</si>
  <si>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</si>
  <si>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</si>
  <si>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</si>
  <si>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</si>
  <si>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</si>
  <si>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</si>
  <si>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</si>
  <si>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</si>
  <si>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</si>
  <si>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</si>
  <si>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</si>
  <si>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</si>
  <si>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</si>
  <si>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</si>
  <si>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</si>
  <si>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</si>
  <si>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</si>
  <si>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</si>
  <si>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</si>
  <si>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</si>
  <si>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</si>
  <si>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</si>
  <si>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</si>
  <si>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</si>
  <si>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</si>
  <si>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</si>
  <si>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</si>
  <si>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</si>
  <si>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</si>
  <si>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</si>
  <si>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</si>
  <si>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</si>
  <si>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</si>
  <si>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</si>
  <si>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</si>
  <si>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</si>
  <si>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</si>
  <si>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</si>
  <si>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</si>
  <si>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</si>
  <si>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</si>
  <si>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</si>
  <si>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</si>
  <si>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</si>
  <si>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</si>
  <si>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</si>
  <si>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</si>
  <si>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</si>
  <si>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</si>
  <si>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</si>
  <si>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</si>
  <si>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</si>
  <si>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</si>
  <si>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</si>
  <si>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</si>
  <si>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</si>
  <si>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</si>
  <si>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</si>
  <si>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</si>
  <si>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</si>
  <si>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</si>
  <si>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</si>
  <si>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</si>
  <si>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</si>
  <si>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</si>
  <si>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</si>
  <si>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</si>
  <si>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</si>
  <si>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</si>
  <si>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</si>
  <si>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</si>
  <si>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</si>
  <si>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</si>
  <si>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</si>
  <si>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</si>
  <si>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</si>
  <si>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</si>
  <si>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</si>
  <si>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</si>
  <si>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</si>
  <si>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</si>
  <si>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</si>
  <si>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</si>
  <si>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</si>
  <si>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</si>
  <si>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</si>
  <si>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</si>
  <si>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</si>
  <si>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</si>
  <si>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</si>
  <si>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</si>
  <si>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</si>
  <si>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</si>
  <si>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</si>
  <si>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</si>
  <si>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</si>
  <si>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</si>
  <si>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</si>
  <si>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</si>
  <si>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</si>
  <si>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</si>
  <si>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</si>
  <si>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</si>
  <si>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</si>
  <si>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</si>
  <si>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</si>
  <si>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</si>
  <si>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</si>
  <si>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</si>
  <si>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</si>
  <si>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</si>
  <si>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</si>
  <si>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</si>
  <si>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</si>
  <si>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</si>
  <si>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</si>
  <si>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</si>
  <si>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</si>
  <si>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</si>
  <si>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</si>
  <si>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</si>
  <si>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</si>
  <si>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</si>
  <si>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</si>
  <si>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</si>
  <si>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</si>
  <si>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</si>
  <si>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</si>
  <si>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</si>
  <si>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</si>
  <si>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</si>
  <si>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</si>
  <si>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</si>
  <si>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</si>
  <si>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</si>
  <si>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</si>
  <si>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</si>
  <si>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</si>
  <si>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</si>
  <si>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</si>
  <si>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</si>
  <si>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</si>
  <si>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</si>
  <si>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</si>
  <si>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</si>
  <si>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</si>
  <si>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</si>
  <si>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</si>
  <si>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</si>
  <si>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</si>
  <si>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</si>
  <si>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</si>
  <si>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</si>
  <si>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</si>
  <si>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</si>
  <si>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</si>
  <si>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</si>
  <si>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</si>
  <si>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</si>
  <si>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</si>
  <si>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</si>
  <si>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</si>
  <si>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</si>
  <si>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</si>
  <si>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</si>
  <si>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</si>
  <si>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</si>
  <si>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</si>
  <si>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</si>
  <si>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</si>
  <si>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</si>
  <si>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</si>
  <si>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</si>
  <si>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</si>
  <si>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</si>
  <si>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</si>
  <si>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</si>
  <si>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</si>
  <si>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</si>
  <si>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</si>
  <si>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</si>
  <si>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</si>
  <si>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</si>
  <si>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</si>
  <si>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</si>
  <si>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</si>
  <si>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</si>
  <si>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</si>
  <si>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</si>
  <si>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</si>
  <si>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</si>
  <si>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</si>
  <si>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</si>
  <si>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</si>
  <si>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</si>
  <si>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</si>
  <si>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</si>
  <si>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</si>
  <si>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</si>
  <si>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</si>
  <si>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</si>
  <si>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</si>
  <si>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</si>
  <si>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</si>
  <si>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</si>
  <si>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</si>
  <si>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</si>
  <si>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</si>
  <si>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</si>
  <si>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</si>
  <si>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</si>
  <si>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</si>
  <si>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</si>
  <si>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</si>
  <si>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</si>
  <si>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</si>
  <si>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</si>
  <si>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</si>
  <si>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</si>
  <si>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</si>
  <si>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</si>
  <si>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</si>
  <si>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</si>
  <si>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</si>
  <si>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</si>
  <si>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</si>
  <si>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</si>
  <si>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</si>
  <si>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</si>
  <si>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</si>
  <si>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</si>
  <si>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</si>
  <si>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</si>
  <si>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</si>
  <si>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</si>
  <si>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</si>
  <si>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</si>
  <si>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</si>
  <si>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</si>
  <si>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</si>
  <si>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</si>
  <si>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</si>
  <si>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</si>
  <si>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</si>
  <si>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</si>
  <si>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</si>
  <si>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</si>
  <si>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</si>
  <si>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</si>
  <si>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</si>
  <si>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</si>
  <si>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</si>
  <si>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</si>
  <si>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</si>
  <si>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</si>
  <si>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</si>
  <si>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</si>
  <si>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</si>
  <si>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</si>
  <si>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</si>
  <si>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</si>
  <si>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</si>
  <si>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</si>
  <si>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</si>
  <si>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</si>
  <si>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</si>
  <si>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</si>
  <si>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</si>
  <si>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</si>
  <si>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</si>
  <si>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</si>
  <si>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</si>
  <si>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</si>
  <si>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</si>
  <si>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</si>
  <si>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</si>
  <si>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</si>
  <si>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</si>
  <si>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</si>
  <si>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</si>
  <si>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</si>
  <si>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</si>
  <si>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</si>
  <si>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</si>
  <si>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</si>
  <si>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</si>
  <si>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</si>
  <si>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</si>
  <si>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</si>
  <si>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</si>
  <si>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</si>
  <si>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</si>
  <si>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</si>
  <si>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</si>
  <si>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</si>
  <si>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</si>
  <si>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</si>
  <si>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</si>
  <si>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</si>
  <si>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</si>
  <si>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</si>
  <si>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</si>
  <si>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</si>
  <si>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</si>
  <si>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</si>
  <si>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</si>
  <si>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</si>
  <si>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</si>
  <si>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</si>
  <si>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</si>
  <si>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</si>
  <si>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</si>
  <si>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</si>
  <si>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</si>
  <si>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</si>
  <si>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</si>
  <si>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</si>
  <si>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</si>
  <si>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</si>
  <si>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</si>
  <si>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</si>
  <si>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</si>
  <si>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</si>
  <si>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</si>
  <si>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</si>
  <si>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</si>
  <si>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</si>
  <si>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</si>
  <si>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</si>
  <si>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</si>
  <si>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</si>
  <si>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</si>
  <si>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</si>
  <si>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</si>
  <si>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</si>
  <si>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</si>
  <si>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</si>
  <si>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</si>
  <si>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</si>
  <si>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</si>
  <si>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</si>
  <si>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</si>
  <si>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</si>
  <si>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</si>
  <si>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</si>
  <si>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</si>
  <si>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</si>
  <si>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</si>
  <si>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</si>
  <si>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</si>
  <si>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</si>
  <si>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</si>
  <si>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</si>
  <si>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</si>
  <si>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</si>
  <si>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</si>
  <si>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</si>
  <si>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</si>
  <si>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</si>
  <si>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</si>
  <si>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</si>
  <si>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</si>
  <si>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</si>
  <si>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</si>
  <si>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</si>
  <si>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</si>
  <si>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</si>
  <si>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</si>
  <si>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</si>
  <si>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</si>
  <si>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</si>
  <si>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</si>
  <si>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</si>
  <si>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</si>
  <si>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</si>
  <si>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</si>
  <si>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</si>
  <si>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</si>
  <si>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</si>
  <si>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</si>
  <si>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</si>
  <si>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</si>
  <si>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</si>
  <si>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</si>
  <si>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</si>
  <si>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</si>
  <si>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</si>
  <si>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</si>
  <si>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</si>
  <si>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</si>
  <si>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</si>
  <si>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</si>
  <si>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</si>
  <si>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</si>
  <si>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</si>
  <si>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</si>
  <si>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</si>
  <si>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</si>
  <si>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</si>
  <si>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</si>
  <si>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</si>
  <si>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</si>
  <si>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</si>
  <si>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</si>
  <si>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</si>
  <si>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</si>
  <si>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</si>
  <si>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</si>
  <si>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</si>
  <si>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</si>
  <si>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</si>
  <si>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</si>
  <si>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</si>
  <si>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</si>
  <si>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</si>
  <si>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</si>
  <si>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</si>
  <si>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</si>
  <si>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</si>
  <si>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</si>
  <si>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</si>
  <si>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</si>
  <si>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</si>
  <si>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</si>
  <si>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</si>
  <si>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</si>
  <si>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</si>
  <si>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</si>
  <si>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</si>
  <si>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</si>
  <si>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</si>
  <si>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</si>
  <si>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</si>
  <si>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</si>
  <si>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</si>
  <si>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</si>
  <si>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</si>
  <si>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</si>
  <si>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</si>
  <si>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</si>
  <si>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</si>
  <si>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</si>
  <si>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</si>
  <si>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</si>
  <si>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</si>
  <si>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</si>
  <si>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</si>
  <si>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</si>
  <si>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</si>
  <si>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</si>
  <si>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</si>
  <si>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</si>
  <si>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</si>
  <si>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</si>
  <si>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</si>
  <si>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</si>
  <si>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</si>
  <si>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</si>
  <si>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</si>
  <si>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</si>
  <si>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</si>
  <si>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</si>
  <si>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</si>
  <si>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</si>
  <si>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</si>
  <si>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</si>
  <si>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</si>
  <si>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</si>
  <si>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</si>
  <si>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</si>
  <si>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</si>
  <si>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</si>
  <si>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</si>
  <si>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</si>
  <si>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</si>
  <si>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</si>
  <si>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</si>
  <si>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</si>
  <si>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</si>
  <si>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</si>
  <si>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</si>
  <si>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</si>
  <si>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</si>
  <si>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</si>
  <si>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</si>
  <si>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</si>
  <si>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</si>
  <si>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</si>
  <si>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</si>
  <si>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</si>
  <si>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</si>
  <si>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</si>
  <si>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</si>
  <si>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</si>
  <si>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</si>
  <si>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</si>
  <si>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</si>
  <si>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</si>
  <si>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</si>
  <si>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</si>
  <si>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</si>
  <si>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</si>
  <si>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</si>
  <si>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</si>
  <si>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</si>
  <si>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</si>
  <si>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</si>
  <si>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</si>
  <si>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</si>
  <si>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</si>
  <si>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</si>
  <si>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</si>
  <si>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</si>
  <si>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</si>
  <si>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</si>
  <si>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</si>
  <si>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</si>
  <si>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</si>
  <si>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</si>
  <si>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</si>
  <si>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</si>
  <si>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</si>
  <si>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</si>
  <si>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</si>
  <si>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</si>
  <si>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</si>
  <si>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</si>
  <si>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</si>
  <si>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</si>
  <si>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</si>
  <si>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</si>
  <si>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</si>
  <si>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</si>
  <si>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</si>
  <si>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</si>
  <si>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</si>
  <si>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</si>
  <si>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</si>
  <si>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</si>
  <si>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</si>
  <si>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</si>
  <si>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</si>
  <si>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</si>
  <si>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</si>
  <si>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</si>
  <si>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</si>
  <si>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</si>
  <si>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</si>
  <si>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</si>
  <si>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</si>
  <si>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</si>
  <si>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</si>
  <si>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</si>
  <si>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</si>
  <si>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</si>
  <si>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</si>
  <si>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</si>
  <si>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</si>
  <si>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</si>
  <si>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</si>
  <si>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</si>
  <si>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</si>
  <si>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</si>
  <si>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</si>
  <si>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</si>
  <si>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</si>
  <si>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</si>
  <si>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</si>
  <si>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</si>
  <si>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</si>
  <si>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</si>
  <si>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</si>
  <si>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</si>
  <si>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</si>
  <si>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</si>
  <si>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</si>
  <si>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</si>
  <si>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</si>
  <si>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</si>
  <si>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</si>
  <si>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</si>
  <si>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</si>
  <si>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</si>
  <si>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</si>
  <si>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</si>
  <si>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</si>
  <si>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</si>
  <si>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</si>
  <si>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</si>
  <si>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</si>
  <si>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</si>
  <si>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</si>
  <si>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</si>
  <si>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</si>
  <si>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</si>
  <si>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</si>
  <si>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</si>
  <si>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</si>
  <si>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</si>
  <si>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</si>
  <si>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</si>
  <si>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</si>
  <si>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</si>
  <si>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</si>
  <si>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</si>
  <si>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</si>
  <si>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</si>
  <si>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</si>
  <si>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</si>
  <si>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</si>
  <si>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</si>
  <si>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</si>
  <si>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</si>
  <si>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</si>
  <si>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</si>
  <si>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</si>
  <si>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</si>
  <si>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</si>
  <si>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</si>
  <si>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</si>
  <si>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</si>
  <si>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</si>
  <si>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</si>
  <si>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</si>
  <si>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</si>
  <si>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</si>
  <si>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</si>
  <si>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</si>
  <si>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</si>
  <si>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</si>
  <si>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</si>
  <si>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</si>
  <si>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</si>
  <si>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</si>
  <si>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</si>
  <si>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</si>
  <si>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</si>
  <si>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</si>
  <si>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</si>
  <si>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</si>
  <si>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</si>
  <si>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</si>
  <si>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</si>
  <si>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</si>
  <si>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</si>
  <si>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</si>
  <si>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</si>
  <si>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</si>
  <si>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</si>
  <si>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</si>
  <si>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</si>
  <si>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</si>
  <si>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</si>
  <si>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</si>
  <si>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</si>
  <si>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</si>
  <si>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</si>
  <si>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</si>
  <si>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</si>
  <si>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</si>
  <si>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</si>
  <si>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</si>
  <si>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</si>
  <si>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</si>
  <si>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</si>
  <si>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</si>
  <si>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</si>
  <si>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</si>
  <si>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</si>
  <si>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</si>
  <si>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</si>
  <si>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</si>
  <si>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</si>
  <si>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</si>
  <si>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</si>
  <si>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</si>
  <si>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</si>
  <si>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</si>
  <si>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</si>
  <si>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</si>
  <si>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</si>
  <si>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</si>
  <si>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</si>
  <si>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</si>
  <si>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</si>
  <si>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</si>
  <si>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</si>
  <si>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</si>
  <si>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</si>
  <si>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</si>
  <si>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</si>
  <si>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</si>
  <si>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</si>
  <si>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</si>
  <si>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</si>
  <si>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</si>
  <si>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</si>
  <si>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</si>
  <si>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</si>
  <si>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</si>
  <si>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</si>
  <si>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</si>
  <si>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</si>
  <si>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</si>
  <si>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</si>
  <si>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</si>
  <si>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</si>
  <si>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</si>
  <si>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</si>
  <si>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</si>
  <si>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</si>
  <si>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</si>
  <si>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</si>
  <si>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</si>
  <si>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</si>
  <si>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</si>
  <si>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</si>
  <si>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</si>
  <si>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</si>
  <si>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</si>
  <si>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</si>
  <si>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</si>
  <si>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</si>
  <si>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</si>
  <si>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</si>
  <si>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</si>
  <si>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</si>
  <si>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</si>
  <si>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</si>
  <si>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</si>
  <si>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</si>
  <si>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</si>
  <si>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</si>
  <si>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</si>
  <si>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</si>
  <si>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</si>
  <si>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</si>
  <si>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</si>
  <si>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</si>
  <si>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</si>
  <si>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</si>
  <si>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</si>
  <si>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</si>
  <si>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</si>
  <si>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</si>
  <si>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</si>
  <si>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</si>
  <si>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</si>
  <si>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</si>
  <si>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</si>
  <si>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</si>
  <si>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</si>
  <si>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</si>
  <si>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</si>
  <si>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</si>
  <si>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</si>
  <si>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</si>
  <si>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</si>
  <si>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</si>
  <si>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</si>
  <si>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</si>
  <si>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</si>
  <si>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</si>
  <si>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</si>
  <si>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</si>
  <si>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</si>
  <si>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</si>
  <si>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</si>
  <si>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</si>
  <si>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</si>
  <si>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</si>
  <si>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</si>
  <si>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</si>
  <si>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</si>
  <si>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</si>
  <si>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</si>
  <si>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</si>
  <si>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</si>
  <si>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</si>
  <si>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</si>
  <si>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</si>
  <si>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</si>
  <si>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</si>
  <si>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</si>
  <si>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</si>
  <si>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</si>
  <si>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</si>
  <si>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</si>
  <si>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</si>
  <si>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</si>
  <si>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</si>
  <si>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</si>
  <si>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</si>
  <si>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</si>
  <si>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</si>
  <si>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</si>
  <si>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</si>
  <si>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</si>
  <si>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</si>
  <si>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</si>
  <si>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</si>
  <si>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</si>
  <si>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</si>
  <si>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</si>
  <si>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</si>
  <si>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</si>
  <si>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</si>
  <si>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</si>
  <si>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</si>
  <si>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</si>
  <si>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</si>
  <si>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</si>
  <si>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</si>
  <si>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</si>
  <si>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</si>
  <si>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</si>
  <si>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</si>
  <si>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</si>
  <si>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</si>
  <si>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</si>
  <si>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</si>
  <si>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</si>
  <si>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</si>
  <si>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</si>
  <si>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</si>
  <si>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</si>
  <si>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</si>
  <si>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</si>
  <si>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</si>
  <si>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</si>
  <si>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</si>
  <si>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</si>
  <si>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</si>
  <si>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</si>
  <si>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</si>
  <si>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</si>
  <si>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</si>
  <si>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</si>
  <si>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</si>
  <si>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</si>
  <si>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</si>
  <si>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</si>
  <si>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</si>
  <si>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</si>
  <si>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</si>
  <si>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</si>
  <si>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</si>
  <si>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</si>
  <si>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</si>
  <si>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</si>
  <si>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</si>
  <si>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</si>
  <si>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</si>
  <si>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</si>
  <si>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</si>
  <si>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</si>
  <si>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</si>
  <si>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</si>
  <si>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</si>
  <si>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</si>
  <si>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</si>
  <si>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</si>
  <si>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</si>
  <si>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</si>
  <si>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</si>
  <si>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</si>
  <si>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</si>
  <si>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</si>
  <si>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</si>
  <si>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</si>
  <si>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</si>
  <si>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</si>
  <si>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</si>
  <si>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</si>
  <si>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</si>
  <si>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</si>
  <si>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</si>
  <si>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</si>
  <si>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</si>
  <si>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</si>
  <si>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</si>
  <si>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</si>
  <si>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</si>
  <si>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</si>
  <si>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</si>
  <si>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</si>
  <si>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</si>
  <si>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</si>
  <si>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</si>
  <si>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</si>
  <si>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</si>
  <si>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</si>
  <si>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</si>
  <si>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</si>
  <si>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</si>
  <si>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</si>
  <si>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</si>
  <si>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</si>
  <si>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</si>
  <si>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</si>
  <si>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</si>
  <si>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</si>
  <si>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</si>
  <si>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</si>
  <si>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</si>
  <si>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</si>
  <si>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</si>
  <si>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</si>
  <si>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</si>
  <si>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</si>
  <si>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</si>
  <si>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</si>
  <si>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</si>
  <si>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</si>
  <si>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</si>
  <si>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</si>
  <si>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</si>
  <si>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</si>
  <si>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</si>
  <si>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</si>
  <si>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</si>
  <si>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</si>
  <si>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</si>
  <si>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</si>
  <si>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</si>
  <si>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</si>
  <si>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</si>
  <si>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</si>
  <si>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</si>
  <si>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</si>
  <si>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</si>
  <si>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</si>
  <si>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</si>
  <si>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</si>
  <si>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</si>
  <si>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</si>
  <si>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</si>
  <si>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</si>
  <si>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</si>
  <si>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</si>
  <si>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</si>
  <si>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</si>
  <si>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</si>
  <si>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</si>
  <si>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</si>
  <si>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</si>
  <si>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</si>
  <si>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</si>
  <si>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</si>
  <si>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</si>
  <si>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</si>
  <si>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</si>
  <si>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</si>
  <si>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</si>
  <si>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</si>
  <si>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</si>
  <si>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</si>
  <si>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</si>
  <si>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</si>
  <si>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</si>
  <si>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</si>
  <si>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</si>
  <si>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</si>
  <si>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</si>
  <si>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</si>
  <si>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</si>
  <si>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</si>
  <si>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</si>
  <si>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</si>
  <si>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</si>
  <si>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</si>
  <si>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</si>
  <si>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</si>
  <si>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</si>
  <si>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</si>
  <si>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</si>
  <si>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</si>
  <si>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</si>
  <si>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</si>
  <si>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</si>
  <si>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</si>
  <si>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</si>
  <si>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</si>
  <si>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</si>
  <si>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</si>
  <si>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</si>
  <si>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</si>
  <si>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</si>
  <si>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</si>
  <si>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</si>
  <si>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</si>
  <si>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</si>
  <si>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</si>
  <si>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</si>
  <si>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</si>
  <si>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</si>
  <si>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</si>
  <si>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</si>
  <si>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</si>
  <si>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</si>
  <si>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</si>
  <si>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</si>
  <si>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</si>
  <si>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</si>
  <si>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</si>
  <si>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</si>
  <si>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</si>
  <si>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</si>
  <si>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</si>
  <si>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</si>
  <si>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</si>
  <si>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</si>
  <si>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</si>
  <si>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</si>
  <si>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</si>
  <si>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</si>
  <si>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</si>
  <si>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</si>
  <si>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</si>
  <si>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</si>
  <si>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</si>
  <si>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</si>
  <si>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</si>
  <si>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</si>
  <si>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</si>
  <si>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</si>
  <si>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</si>
  <si>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</si>
  <si>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</si>
  <si>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</si>
  <si>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</si>
  <si>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</si>
  <si>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</si>
  <si>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</si>
  <si>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</si>
  <si>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</si>
  <si>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</si>
  <si>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</si>
  <si>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</si>
  <si>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</si>
  <si>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</si>
  <si>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</si>
  <si>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</si>
  <si>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</si>
  <si>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</si>
  <si>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</si>
  <si>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</si>
  <si>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</si>
  <si>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</si>
  <si>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</si>
  <si>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</si>
  <si>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</si>
  <si>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</si>
  <si>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</si>
  <si>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</si>
  <si>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</si>
  <si>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</si>
  <si>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</si>
  <si>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</si>
  <si>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</si>
  <si>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</si>
  <si>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</si>
  <si>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</si>
  <si>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</si>
  <si>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</si>
  <si>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</si>
  <si>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</si>
  <si>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</si>
  <si>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</si>
  <si>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</si>
  <si>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</si>
  <si>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</si>
  <si>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</si>
  <si>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</si>
  <si>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</si>
  <si>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</si>
  <si>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</si>
  <si>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</si>
  <si>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</si>
  <si>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</si>
  <si>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</si>
  <si>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</si>
  <si>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</si>
  <si>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</si>
  <si>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</si>
  <si>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</si>
  <si>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</si>
  <si>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</si>
  <si>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</si>
  <si>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</si>
  <si>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</si>
  <si>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</si>
  <si>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</si>
  <si>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</si>
  <si>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</si>
  <si>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</si>
  <si>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</si>
  <si>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</si>
  <si>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</si>
  <si>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</si>
  <si>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</si>
  <si>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</si>
  <si>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</si>
  <si>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</si>
  <si>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</si>
  <si>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</si>
  <si>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</si>
  <si>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</si>
  <si>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</si>
  <si>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</si>
  <si>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</si>
  <si>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</si>
  <si>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</si>
  <si>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</si>
  <si>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</si>
  <si>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</si>
  <si>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</si>
  <si>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</si>
  <si>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</si>
  <si>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</si>
  <si>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</si>
  <si>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</si>
  <si>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</si>
  <si>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</si>
  <si>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</si>
  <si>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</si>
  <si>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</si>
  <si>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</si>
  <si>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</si>
  <si>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</si>
  <si>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</si>
  <si>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</si>
  <si>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</si>
  <si>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</si>
  <si>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</si>
  <si>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</si>
  <si>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</si>
  <si>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</si>
  <si>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</si>
  <si>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</si>
  <si>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</si>
  <si>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</si>
  <si>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</si>
  <si>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</si>
  <si>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</si>
  <si>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</si>
  <si>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</si>
  <si>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</si>
  <si>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</si>
  <si>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</si>
  <si>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</si>
  <si>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</si>
  <si>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</si>
  <si>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</si>
  <si>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</si>
  <si>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</si>
  <si>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</si>
  <si>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</si>
  <si>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</si>
  <si>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</si>
  <si>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</si>
  <si>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</si>
  <si>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</si>
  <si>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</si>
  <si>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</si>
  <si>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</si>
  <si>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</si>
  <si>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</si>
  <si>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</si>
  <si>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</si>
  <si>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</si>
  <si>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</si>
  <si>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</si>
  <si>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</si>
  <si>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</si>
  <si>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</si>
  <si>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</si>
  <si>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</si>
  <si>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</si>
  <si>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</si>
  <si>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</si>
  <si>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</si>
  <si>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</si>
  <si>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</si>
  <si>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</si>
  <si>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</si>
  <si>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</si>
  <si>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</si>
  <si>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</si>
  <si>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</si>
  <si>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</si>
  <si>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</si>
  <si>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</si>
  <si>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</si>
  <si>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</si>
  <si>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</si>
  <si>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</si>
  <si>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</si>
  <si>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</si>
  <si>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</si>
  <si>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</si>
  <si>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</si>
  <si>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</si>
  <si>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</si>
  <si>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</si>
  <si>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</si>
  <si>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</si>
  <si>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</si>
  <si>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</si>
  <si>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</si>
  <si>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</si>
  <si>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</si>
  <si>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</si>
  <si>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</si>
  <si>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</si>
  <si>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</si>
  <si>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</si>
  <si>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</si>
  <si>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</si>
  <si>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</si>
  <si>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</si>
  <si>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</si>
  <si>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</si>
  <si>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</si>
  <si>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</si>
  <si>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</si>
  <si>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</si>
  <si>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</si>
  <si>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</si>
  <si>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</si>
  <si>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</si>
  <si>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</si>
  <si>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</si>
  <si>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</si>
  <si>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</si>
  <si>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</si>
  <si>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</si>
  <si>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</si>
  <si>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</si>
  <si>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</si>
  <si>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</si>
  <si>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</si>
  <si>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</si>
  <si>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</si>
  <si>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</si>
  <si>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</si>
  <si>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</si>
  <si>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</si>
  <si>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</si>
  <si>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</si>
  <si>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</si>
  <si>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</si>
  <si>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</si>
  <si>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</si>
  <si>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</si>
  <si>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</si>
  <si>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</si>
  <si>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</si>
  <si>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</si>
  <si>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</si>
  <si>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</si>
  <si>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</si>
  <si>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</si>
  <si>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</si>
  <si>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</si>
  <si>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</si>
  <si>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</si>
  <si>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</si>
  <si>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</si>
  <si>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</si>
  <si>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</si>
  <si>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</si>
  <si>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</si>
  <si>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</si>
  <si>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</si>
  <si>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</si>
  <si>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</si>
  <si>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</si>
  <si>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</si>
  <si>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</si>
  <si>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</si>
  <si>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</si>
  <si>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</si>
  <si>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</si>
  <si>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</si>
  <si>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</si>
  <si>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</si>
  <si>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</si>
  <si>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</si>
  <si>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</si>
  <si>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</si>
  <si>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</si>
  <si>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</si>
  <si>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</si>
  <si>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</si>
  <si>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</si>
  <si>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</si>
  <si>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</si>
  <si>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</si>
  <si>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</si>
  <si>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</si>
  <si>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</si>
  <si>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</si>
  <si>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</si>
  <si>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</si>
  <si>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</si>
  <si>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</si>
  <si>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</si>
  <si>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</si>
  <si>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</si>
  <si>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</si>
  <si>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</si>
  <si>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</si>
  <si>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</si>
  <si>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</si>
  <si>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</si>
  <si>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</si>
  <si>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</si>
  <si>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</si>
  <si>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</si>
  <si>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</si>
  <si>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</si>
  <si>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</si>
  <si>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</si>
  <si>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</si>
  <si>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</si>
  <si>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</si>
  <si>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</si>
  <si>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</si>
  <si>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</si>
  <si>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</si>
  <si>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</si>
  <si>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</si>
  <si>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</si>
  <si>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</si>
  <si>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</si>
  <si>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</si>
  <si>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</si>
  <si>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</si>
  <si>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</si>
  <si>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</si>
  <si>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</si>
  <si>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</si>
  <si>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</si>
  <si>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</si>
  <si>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</si>
  <si>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</si>
  <si>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</si>
  <si>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</si>
  <si>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</si>
  <si>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</si>
  <si>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</si>
  <si>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</si>
  <si>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</si>
  <si>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</si>
  <si>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</si>
  <si>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</si>
  <si>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</si>
  <si>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</si>
  <si>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</si>
  <si>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</si>
  <si>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</si>
  <si>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</si>
  <si>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</si>
  <si>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</si>
  <si>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</si>
  <si>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</si>
  <si>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</si>
  <si>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</si>
  <si>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</si>
  <si>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</si>
  <si>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</si>
  <si>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</si>
  <si>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</si>
  <si>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</si>
  <si>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</si>
  <si>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</si>
  <si>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</si>
  <si>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</si>
  <si>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</si>
  <si>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</si>
  <si>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</si>
  <si>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</si>
  <si>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</si>
  <si>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</si>
  <si>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</si>
  <si>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</si>
  <si>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</si>
  <si>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</si>
  <si>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</si>
  <si>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</si>
  <si>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</si>
  <si>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</si>
  <si>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</si>
  <si>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</si>
  <si>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</si>
  <si>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</si>
  <si>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</si>
  <si>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</si>
  <si>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</si>
  <si>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</si>
  <si>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</si>
  <si>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</si>
  <si>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</si>
  <si>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</si>
  <si>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</si>
  <si>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</si>
  <si>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</si>
  <si>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</si>
  <si>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</si>
  <si>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</si>
  <si>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</si>
  <si>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</si>
  <si>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</si>
  <si>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</si>
  <si>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</si>
  <si>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</si>
  <si>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</si>
  <si>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</si>
  <si>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</si>
  <si>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</si>
  <si>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</si>
  <si>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</si>
  <si>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</si>
  <si>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</si>
  <si>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</si>
  <si>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</si>
  <si>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</si>
  <si>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</si>
  <si>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</si>
  <si>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</si>
  <si>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</si>
  <si>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</si>
  <si>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</si>
  <si>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</si>
  <si>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</si>
  <si>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</si>
  <si>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</si>
  <si>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</si>
  <si>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</si>
  <si>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</si>
  <si>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</si>
  <si>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</si>
  <si>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</si>
  <si>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</si>
  <si>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</si>
  <si>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</si>
  <si>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</si>
  <si>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</si>
  <si>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</si>
  <si>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</si>
  <si>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</si>
  <si>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</si>
  <si>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</si>
  <si>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</si>
  <si>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</si>
  <si>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</si>
  <si>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</si>
  <si>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</si>
  <si>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</si>
  <si>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</si>
  <si>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</si>
  <si>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</si>
  <si>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</si>
  <si>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</si>
  <si>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</si>
  <si>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</si>
  <si>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</si>
  <si>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</si>
  <si>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</si>
  <si>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</si>
  <si>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</si>
  <si>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</si>
  <si>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</si>
  <si>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</si>
  <si>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</si>
  <si>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</si>
  <si>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</si>
  <si>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</si>
  <si>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</si>
  <si>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</si>
  <si>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</si>
  <si>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</si>
  <si>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</si>
  <si>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</si>
  <si>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</si>
  <si>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</si>
  <si>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</si>
  <si>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</si>
  <si>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</si>
  <si>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</si>
  <si>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</si>
  <si>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</si>
  <si>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</si>
  <si>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</si>
  <si>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</si>
  <si>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</si>
  <si>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</si>
  <si>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</si>
  <si>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</si>
  <si>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</si>
  <si>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</si>
  <si>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</si>
  <si>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</si>
  <si>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</si>
  <si>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</si>
  <si>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</si>
  <si>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</si>
  <si>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</si>
  <si>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</si>
  <si>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</si>
  <si>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</si>
  <si>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</si>
  <si>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</si>
  <si>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</si>
  <si>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</si>
  <si>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</si>
  <si>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</si>
  <si>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</si>
  <si>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</si>
  <si>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</si>
  <si>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</si>
  <si>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</si>
  <si>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</si>
  <si>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</si>
  <si>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</si>
  <si>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</si>
  <si>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</si>
  <si>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</si>
  <si>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</si>
  <si>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</si>
  <si>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</si>
  <si>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</si>
  <si>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</si>
  <si>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</si>
  <si>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</si>
  <si>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</si>
  <si>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</si>
  <si>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</si>
  <si>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</si>
  <si>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</si>
  <si>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</si>
  <si>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</si>
  <si>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</si>
  <si>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</si>
  <si>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</si>
  <si>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</si>
  <si>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</si>
  <si>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</si>
  <si>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</si>
  <si>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</si>
  <si>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</si>
  <si>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</si>
  <si>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</si>
  <si>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</si>
  <si>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</si>
  <si>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</si>
  <si>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</si>
  <si>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</si>
  <si>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</si>
  <si>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</si>
  <si>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</si>
  <si>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</si>
  <si>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</si>
  <si>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</si>
  <si>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</si>
  <si>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</si>
  <si>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</si>
  <si>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</si>
  <si>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</si>
  <si>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</si>
  <si>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</si>
  <si>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</si>
  <si>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</si>
  <si>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</si>
  <si>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</si>
  <si>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</si>
  <si>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</si>
  <si>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</si>
  <si>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</si>
  <si>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</si>
  <si>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</si>
  <si>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</si>
  <si>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</si>
  <si>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</si>
  <si>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</si>
  <si>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</si>
  <si>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</si>
  <si>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</si>
  <si>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</si>
  <si>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</si>
  <si>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</si>
  <si>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</si>
  <si>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</si>
  <si>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</si>
  <si>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</si>
  <si>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</si>
  <si>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</si>
  <si>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</si>
  <si>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</si>
  <si>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</si>
  <si>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</si>
  <si>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</si>
  <si>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</si>
  <si>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</si>
  <si>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</si>
  <si>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</si>
  <si>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</si>
  <si>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</si>
  <si>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</si>
  <si>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</si>
  <si>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</si>
  <si>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</si>
  <si>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</si>
  <si>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</si>
  <si>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</si>
  <si>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</si>
  <si>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</si>
  <si>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</si>
  <si>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</si>
  <si>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</si>
  <si>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</si>
  <si>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</si>
  <si>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</si>
  <si>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</si>
  <si>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</si>
  <si>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</si>
  <si>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</si>
  <si>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</si>
  <si>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</si>
  <si>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</si>
  <si>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</si>
  <si>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</si>
  <si>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</si>
  <si>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</si>
  <si>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</si>
  <si>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</si>
  <si>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</si>
  <si>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</si>
  <si>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</si>
  <si>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</si>
  <si>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</si>
  <si>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</si>
  <si>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</si>
  <si>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</si>
  <si>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</si>
  <si>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</si>
  <si>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</si>
  <si>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</si>
  <si>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</si>
  <si>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</si>
  <si>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</si>
  <si>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</si>
  <si>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</si>
  <si>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</si>
  <si>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</si>
  <si>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</si>
  <si>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</si>
  <si>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</si>
  <si>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</si>
  <si>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</si>
  <si>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</si>
  <si>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</si>
  <si>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</si>
  <si>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</si>
  <si>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</si>
  <si>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</si>
  <si>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</si>
  <si>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</si>
  <si>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</si>
  <si>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</si>
  <si>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</si>
  <si>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</si>
  <si>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</si>
  <si>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</si>
  <si>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</si>
  <si>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</si>
  <si>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</si>
  <si>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</si>
  <si>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</si>
  <si>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</si>
  <si>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</si>
  <si>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</si>
  <si>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</si>
  <si>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</si>
  <si>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</si>
  <si>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</si>
  <si>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</si>
  <si>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</si>
  <si>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</si>
  <si>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</si>
  <si>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</si>
  <si>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</si>
  <si>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</si>
  <si>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</si>
  <si>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</si>
  <si>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</si>
  <si>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</si>
  <si>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</si>
  <si>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</si>
  <si>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</si>
  <si>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</si>
  <si>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</si>
  <si>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</si>
  <si>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</si>
  <si>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</si>
  <si>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</si>
  <si>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</si>
  <si>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</si>
  <si>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</si>
  <si>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</si>
  <si>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</si>
  <si>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</si>
  <si>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</si>
  <si>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</si>
  <si>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</si>
  <si>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</si>
  <si>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</si>
  <si>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</si>
  <si>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</si>
  <si>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</si>
  <si>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</si>
  <si>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</si>
  <si>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</si>
  <si>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</si>
  <si>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</si>
  <si>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</si>
  <si>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</si>
  <si>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</si>
  <si>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</si>
  <si>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</si>
  <si>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</si>
  <si>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</si>
  <si>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</si>
  <si>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</si>
  <si>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</si>
  <si>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</si>
  <si>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</si>
  <si>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</si>
  <si>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</si>
  <si>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</si>
  <si>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</si>
  <si>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</si>
  <si>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</si>
  <si>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</si>
  <si>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</si>
  <si>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</si>
  <si>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</si>
  <si>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</si>
  <si>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</si>
  <si>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</si>
  <si>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</si>
  <si>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</si>
  <si>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</si>
  <si>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</si>
  <si>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</si>
  <si>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</si>
  <si>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</si>
  <si>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</si>
  <si>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</si>
  <si>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</si>
  <si>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</si>
  <si>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</si>
  <si>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</si>
  <si>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</si>
  <si>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</si>
  <si>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</si>
  <si>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</si>
  <si>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</si>
  <si>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</si>
  <si>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</si>
  <si>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</si>
  <si>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</si>
  <si>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</si>
  <si>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</si>
  <si>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</si>
  <si>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</si>
  <si>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</si>
  <si>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</si>
  <si>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</si>
  <si>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</si>
  <si>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</si>
  <si>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</si>
  <si>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</si>
  <si>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</si>
  <si>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</si>
  <si>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</si>
  <si>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</si>
  <si>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</si>
  <si>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</si>
  <si>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</si>
  <si>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</si>
  <si>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</si>
  <si>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</si>
  <si>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</si>
  <si>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</si>
  <si>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</si>
  <si>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</si>
  <si>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</si>
  <si>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</si>
  <si>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</si>
  <si>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</si>
  <si>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</si>
  <si>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</si>
  <si>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</si>
  <si>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</si>
  <si>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</si>
  <si>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</si>
  <si>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</si>
  <si>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</si>
  <si>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</si>
  <si>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</si>
  <si>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</si>
  <si>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</si>
  <si>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</si>
  <si>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</si>
  <si>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</si>
  <si>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</si>
  <si>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</si>
  <si>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</si>
  <si>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</si>
  <si>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</si>
  <si>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</si>
  <si>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</si>
  <si>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</si>
  <si>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</si>
  <si>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</si>
  <si>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</si>
  <si>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</si>
  <si>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</si>
  <si>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</si>
  <si>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</si>
  <si>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</si>
  <si>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</si>
  <si>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</si>
  <si>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</si>
  <si>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</si>
  <si>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</si>
  <si>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</si>
  <si>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</si>
  <si>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</si>
  <si>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</si>
  <si>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</si>
  <si>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</si>
  <si>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</si>
  <si>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</si>
  <si>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</si>
  <si>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</si>
  <si>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</si>
  <si>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</si>
  <si>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</si>
  <si>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</si>
  <si>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</si>
  <si>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</si>
  <si>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</si>
  <si>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</si>
  <si>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</si>
  <si>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</si>
  <si>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</si>
  <si>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</si>
  <si>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</si>
  <si>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</si>
  <si>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</si>
  <si>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</si>
  <si>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</si>
  <si>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</si>
  <si>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</si>
  <si>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</si>
  <si>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</si>
  <si>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</si>
  <si>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</si>
  <si>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</si>
  <si>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</si>
  <si>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</si>
  <si>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</si>
  <si>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</si>
  <si>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</si>
  <si>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</si>
  <si>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</si>
  <si>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</si>
  <si>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</si>
  <si>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</si>
  <si>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</si>
  <si>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</si>
  <si>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</si>
  <si>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</si>
  <si>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</si>
  <si>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</si>
  <si>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</si>
  <si>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</si>
  <si>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</si>
  <si>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</si>
  <si>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</si>
  <si>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</si>
  <si>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</si>
  <si>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</si>
  <si>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</si>
  <si>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</si>
  <si>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</si>
  <si>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</si>
  <si>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</si>
  <si>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</si>
  <si>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</si>
  <si>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</si>
  <si>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</si>
  <si>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</si>
  <si>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</si>
  <si>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</si>
  <si>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</si>
  <si>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</si>
  <si>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</si>
  <si>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</si>
  <si>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</si>
  <si>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</si>
  <si>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</si>
  <si>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</si>
  <si>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</si>
  <si>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</si>
  <si>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</si>
  <si>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</si>
  <si>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</si>
  <si>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</si>
  <si>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</si>
  <si>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</si>
  <si>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</si>
  <si>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</si>
  <si>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</si>
  <si>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</si>
  <si>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</si>
  <si>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</si>
  <si>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</si>
  <si>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</si>
  <si>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</si>
  <si>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</si>
  <si>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</si>
  <si>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</si>
  <si>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</si>
  <si>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</si>
  <si>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</si>
  <si>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</si>
  <si>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</si>
  <si>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</si>
  <si>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</si>
  <si>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</si>
  <si>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</si>
  <si>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</si>
  <si>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</si>
  <si>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</si>
  <si>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</si>
  <si>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</si>
  <si>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</si>
  <si>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</si>
  <si>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</si>
  <si>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</si>
  <si>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</si>
  <si>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</si>
  <si>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</si>
  <si>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</si>
  <si>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</si>
  <si>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</si>
  <si>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</si>
  <si>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</si>
  <si>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</si>
  <si>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</si>
  <si>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</si>
  <si>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</si>
  <si>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</si>
  <si>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</si>
  <si>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</si>
  <si>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</si>
  <si>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</si>
  <si>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</si>
  <si>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</si>
  <si>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</si>
  <si>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</si>
  <si>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</si>
  <si>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</si>
  <si>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</si>
  <si>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</si>
  <si>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</si>
  <si>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</si>
  <si>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</si>
  <si>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</si>
  <si>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</si>
  <si>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</si>
  <si>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</si>
  <si>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</si>
  <si>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</si>
  <si>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</si>
  <si>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</si>
  <si>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</si>
  <si>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</si>
  <si>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</si>
  <si>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</si>
  <si>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</si>
  <si>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</si>
  <si>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</si>
  <si>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</si>
  <si>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</si>
  <si>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</si>
  <si>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</si>
  <si>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</si>
  <si>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</si>
  <si>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</si>
  <si>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</si>
  <si>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</si>
  <si>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</si>
  <si>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</si>
  <si>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</si>
  <si>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</si>
  <si>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</si>
  <si>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</si>
  <si>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</si>
  <si>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</si>
  <si>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</si>
  <si>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</si>
  <si>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</si>
  <si>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</si>
  <si>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</si>
  <si>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</si>
  <si>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</si>
  <si>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</si>
  <si>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</si>
  <si>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</si>
  <si>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</si>
  <si>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</si>
  <si>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</si>
  <si>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</si>
  <si>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</si>
  <si>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</si>
  <si>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</si>
  <si>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</si>
  <si>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</si>
  <si>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</si>
  <si>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</si>
  <si>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</si>
  <si>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</si>
  <si>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</si>
  <si>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</si>
  <si>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</si>
  <si>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</si>
  <si>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</si>
  <si>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</si>
  <si>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</si>
  <si>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</si>
  <si>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</si>
  <si>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</si>
  <si>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</si>
  <si>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</si>
  <si>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</si>
  <si>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</si>
  <si>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</si>
  <si>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</si>
  <si>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</si>
  <si>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</si>
  <si>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</si>
  <si>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</si>
  <si>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</si>
  <si>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</si>
  <si>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</si>
  <si>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</si>
  <si>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</si>
  <si>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</si>
  <si>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</si>
  <si>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</si>
  <si>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</si>
  <si>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</si>
  <si>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</si>
  <si>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</si>
  <si>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</si>
  <si>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</si>
  <si>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</si>
  <si>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</si>
  <si>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</si>
  <si>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</si>
  <si>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</si>
  <si>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</si>
  <si>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</si>
  <si>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</si>
  <si>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</si>
  <si>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</si>
  <si>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</si>
  <si>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</si>
  <si>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</si>
  <si>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</si>
  <si>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</si>
  <si>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</si>
  <si>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</si>
  <si>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</si>
  <si>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</si>
  <si>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</si>
  <si>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</si>
  <si>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</si>
  <si>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</si>
  <si>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</si>
  <si>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</si>
  <si>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</si>
  <si>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</si>
  <si>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</si>
  <si>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</si>
  <si>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</si>
  <si>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</si>
  <si>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</si>
  <si>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</si>
  <si>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</si>
  <si>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</si>
  <si>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</si>
  <si>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</si>
  <si>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</si>
  <si>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</si>
  <si>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</si>
  <si>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</si>
  <si>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</si>
  <si>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</si>
  <si>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</si>
  <si>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</si>
  <si>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</si>
  <si>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</si>
  <si>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</si>
  <si>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</si>
  <si>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</si>
  <si>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</si>
  <si>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</si>
  <si>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</si>
  <si>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</si>
  <si>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</si>
  <si>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</si>
  <si>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</si>
  <si>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</si>
  <si>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</si>
  <si>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</si>
  <si>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</si>
  <si>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</si>
  <si>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</si>
  <si>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</si>
  <si>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</si>
  <si>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</si>
  <si>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</si>
  <si>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</si>
  <si>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</si>
  <si>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</si>
  <si>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</si>
  <si>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</si>
  <si>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</si>
  <si>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</si>
  <si>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</si>
  <si>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</si>
  <si>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</si>
  <si>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</si>
  <si>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</si>
  <si>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</si>
  <si>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</si>
  <si>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</si>
  <si>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</si>
  <si>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</si>
  <si>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</si>
  <si>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</si>
  <si>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</si>
  <si>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</si>
  <si>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</si>
  <si>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</si>
  <si>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</si>
  <si>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</si>
  <si>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</si>
  <si>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</si>
  <si>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</si>
  <si>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</si>
  <si>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</si>
  <si>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</si>
  <si>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</si>
  <si>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</si>
  <si>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</si>
  <si>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</si>
  <si>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</si>
  <si>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</si>
  <si>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</si>
  <si>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</si>
  <si>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</si>
  <si>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</si>
  <si>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</si>
  <si>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</si>
  <si>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</si>
  <si>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</si>
  <si>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</si>
  <si>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</si>
  <si>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</si>
  <si>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</si>
  <si>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</si>
  <si>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</si>
  <si>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</si>
  <si>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</si>
  <si>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</si>
  <si>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</si>
  <si>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</si>
  <si>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</si>
  <si>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</si>
  <si>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</si>
  <si>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</si>
  <si>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</si>
  <si>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</si>
  <si>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</si>
  <si>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</si>
  <si>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</si>
  <si>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</si>
  <si>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</si>
  <si>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</si>
  <si>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</si>
  <si>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</si>
  <si>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</si>
  <si>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</si>
  <si>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</si>
  <si>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</si>
  <si>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</si>
  <si>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</si>
  <si>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</si>
  <si>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</si>
  <si>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</si>
  <si>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</si>
  <si>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</si>
  <si>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</si>
  <si>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</si>
  <si>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</si>
  <si>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</si>
  <si>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</si>
  <si>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</si>
  <si>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</si>
  <si>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</si>
  <si>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</si>
  <si>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</si>
  <si>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</si>
  <si>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</si>
  <si>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</si>
  <si>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</si>
  <si>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</si>
  <si>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</si>
  <si>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</si>
  <si>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</si>
  <si>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</si>
  <si>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</si>
  <si>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</si>
  <si>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</si>
  <si>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</si>
  <si>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</si>
  <si>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</si>
  <si>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</si>
  <si>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</si>
  <si>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</si>
  <si>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</si>
  <si>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</si>
  <si>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</si>
  <si>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</si>
  <si>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</si>
  <si>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</si>
  <si>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</si>
  <si>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</si>
  <si>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</si>
  <si>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</si>
  <si>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</si>
  <si>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</si>
  <si>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</si>
  <si>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</si>
  <si>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</si>
  <si>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</si>
  <si>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</si>
  <si>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</si>
  <si>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</si>
  <si>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</si>
  <si>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</si>
  <si>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</si>
  <si>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</si>
  <si>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</si>
  <si>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</si>
  <si>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</si>
  <si>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</si>
  <si>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</si>
  <si>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</si>
  <si>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</si>
  <si>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</si>
  <si>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</si>
  <si>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</si>
  <si>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</si>
  <si>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</si>
  <si>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</si>
  <si>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</si>
  <si>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</si>
  <si>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</si>
  <si>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</si>
  <si>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</si>
  <si>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</si>
  <si>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</si>
  <si>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</si>
  <si>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</si>
  <si>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</si>
  <si>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</si>
  <si>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</si>
  <si>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</si>
  <si>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</si>
  <si>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</si>
  <si>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</si>
  <si>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</si>
  <si>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</si>
  <si>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</si>
  <si>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</si>
  <si>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</si>
  <si>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</si>
  <si>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</si>
  <si>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</si>
  <si>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</si>
  <si>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</si>
  <si>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</si>
  <si>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</si>
  <si>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</si>
  <si>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</si>
  <si>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</si>
  <si>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</si>
  <si>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</si>
  <si>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</si>
  <si>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</si>
  <si>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</si>
  <si>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</si>
  <si>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</si>
  <si>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</si>
  <si>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</si>
  <si>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</si>
  <si>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</si>
  <si>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</si>
  <si>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</si>
  <si>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</si>
  <si>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</si>
  <si>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</si>
  <si>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</si>
  <si>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</si>
  <si>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</si>
  <si>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</si>
  <si>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</si>
  <si>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</si>
  <si>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</si>
  <si>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</si>
  <si>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</si>
  <si>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</si>
  <si>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</si>
  <si>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</si>
  <si>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</si>
  <si>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</si>
  <si>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</si>
  <si>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</si>
  <si>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</si>
  <si>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</si>
  <si>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</si>
  <si>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</si>
  <si>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</si>
  <si>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</si>
  <si>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</si>
  <si>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</si>
  <si>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</si>
  <si>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</si>
  <si>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</si>
  <si>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</si>
  <si>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</si>
  <si>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</si>
  <si>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</si>
  <si>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</si>
  <si>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</si>
  <si>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</si>
  <si>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</si>
  <si>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</si>
  <si>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</si>
  <si>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</si>
  <si>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</si>
  <si>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</si>
  <si>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</si>
  <si>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</si>
  <si>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</si>
  <si>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</si>
  <si>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</si>
  <si>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</si>
  <si>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</si>
  <si>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</si>
  <si>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</si>
  <si>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</si>
  <si>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</si>
  <si>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</si>
  <si>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</si>
  <si>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</si>
  <si>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</si>
  <si>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</si>
  <si>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</si>
  <si>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</si>
  <si>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</si>
  <si>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</si>
  <si>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</si>
  <si>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</si>
  <si>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</si>
  <si>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</si>
  <si>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</si>
  <si>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</si>
  <si>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</si>
  <si>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</si>
  <si>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</si>
  <si>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</si>
  <si>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</si>
  <si>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</si>
  <si>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</si>
  <si>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</si>
  <si>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</si>
  <si>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</si>
  <si>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</si>
  <si>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</si>
  <si>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</si>
  <si>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</si>
  <si>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</si>
  <si>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</si>
  <si>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</si>
  <si>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</si>
  <si>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</si>
  <si>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</si>
  <si>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</si>
  <si>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</si>
  <si>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</si>
  <si>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</si>
  <si>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</si>
  <si>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</si>
  <si>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</si>
  <si>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</si>
  <si>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</si>
  <si>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</si>
  <si>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</si>
  <si>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</si>
  <si>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</si>
  <si>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</si>
  <si>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</si>
  <si>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</si>
  <si>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</si>
  <si>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</si>
  <si>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</si>
  <si>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</si>
  <si>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</si>
  <si>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</si>
  <si>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</si>
  <si>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</si>
  <si>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</si>
  <si>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</si>
  <si>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</si>
  <si>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</si>
  <si>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</si>
  <si>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</si>
  <si>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</si>
  <si>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</si>
  <si>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</si>
  <si>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</si>
  <si>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</si>
  <si>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</si>
  <si>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</si>
  <si>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</si>
  <si>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</si>
  <si>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</si>
  <si>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</si>
  <si>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</si>
  <si>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</si>
  <si>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</si>
  <si>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</si>
  <si>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</si>
  <si>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</si>
  <si>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</si>
  <si>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</si>
  <si>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</si>
  <si>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</si>
  <si>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</si>
  <si>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</si>
  <si>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</si>
  <si>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</si>
  <si>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</si>
  <si>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</si>
  <si>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</si>
  <si>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</si>
  <si>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</si>
  <si>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</si>
  <si>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</si>
  <si>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</si>
  <si>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</si>
  <si>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</si>
  <si>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</si>
  <si>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</si>
  <si>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</si>
  <si>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</si>
  <si>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</si>
  <si>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</si>
  <si>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</si>
  <si>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</si>
  <si>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</si>
  <si>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</si>
  <si>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</si>
  <si>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</si>
  <si>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</si>
  <si>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</si>
  <si>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</si>
  <si>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</si>
  <si>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</si>
  <si>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</si>
  <si>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</si>
  <si>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</si>
  <si>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</si>
  <si>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</si>
  <si>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</si>
  <si>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</si>
  <si>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</si>
  <si>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</si>
  <si>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</si>
  <si>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</si>
  <si>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</si>
  <si>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</si>
  <si>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</si>
  <si>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</si>
  <si>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</si>
  <si>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</si>
  <si>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</si>
  <si>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</si>
  <si>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</si>
  <si>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</si>
  <si>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</si>
  <si>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</si>
  <si>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</si>
  <si>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</si>
  <si>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</si>
  <si>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</si>
  <si>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</si>
  <si>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</si>
  <si>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</si>
  <si>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</si>
  <si>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</si>
  <si>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</si>
  <si>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</si>
  <si>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</si>
  <si>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</si>
  <si>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</si>
  <si>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</si>
  <si>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</si>
  <si>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</si>
  <si>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</si>
  <si>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</si>
  <si>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</si>
  <si>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</si>
  <si>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</si>
  <si>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</si>
  <si>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</si>
  <si>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</si>
  <si>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</si>
  <si>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</si>
  <si>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</si>
  <si>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</si>
  <si>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</si>
  <si>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</si>
  <si>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</si>
  <si>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</si>
  <si>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</si>
  <si>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</si>
  <si>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</si>
  <si>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</si>
  <si>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</si>
  <si>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</si>
  <si>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</si>
  <si>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</si>
  <si>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</si>
  <si>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</si>
  <si>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</si>
  <si>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</si>
  <si>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</si>
  <si>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</si>
  <si>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</si>
  <si>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</si>
  <si>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</si>
  <si>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</si>
  <si>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</si>
  <si>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</si>
  <si>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</si>
  <si>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</si>
  <si>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</si>
  <si>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</si>
  <si>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</si>
  <si>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</si>
  <si>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</si>
  <si>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</si>
  <si>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</si>
  <si>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</si>
  <si>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</si>
  <si>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</si>
  <si>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</si>
  <si>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</si>
  <si>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</si>
  <si>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</si>
  <si>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</si>
  <si>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</si>
  <si>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</si>
  <si>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</si>
  <si>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</si>
  <si>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</si>
  <si>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</si>
  <si>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</si>
  <si>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</si>
  <si>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</si>
  <si>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</si>
  <si>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</si>
  <si>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</si>
  <si>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</si>
  <si>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</si>
  <si>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</si>
  <si>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</si>
  <si>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</si>
  <si>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</si>
  <si>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</si>
  <si>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</si>
  <si>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</si>
  <si>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</si>
  <si>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</si>
  <si>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</si>
  <si>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</si>
  <si>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</si>
  <si>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</si>
  <si>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</si>
  <si>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</si>
  <si>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</si>
  <si>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</si>
  <si>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</si>
  <si>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</si>
  <si>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</si>
  <si>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</si>
  <si>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</si>
  <si>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</si>
  <si>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</si>
  <si>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</si>
  <si>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</si>
  <si>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</si>
  <si>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</si>
  <si>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</si>
  <si>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</si>
  <si>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</si>
  <si>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</si>
  <si>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</si>
  <si>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</si>
  <si>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</si>
  <si>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</si>
  <si>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</si>
  <si>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</si>
  <si>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</si>
  <si>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</si>
  <si>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</si>
  <si>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</si>
  <si>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</si>
  <si>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</si>
  <si>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</si>
  <si>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</si>
  <si>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</si>
  <si>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</si>
  <si>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</si>
  <si>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</si>
  <si>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</si>
  <si>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</si>
  <si>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</si>
  <si>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</si>
  <si>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</si>
  <si>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</si>
  <si>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</si>
  <si>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</si>
  <si>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</si>
  <si>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</si>
  <si>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</si>
  <si>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</si>
  <si>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</si>
  <si>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</si>
  <si>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</si>
  <si>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</si>
  <si>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</si>
  <si>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</si>
  <si>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</si>
  <si>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</si>
  <si>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</si>
  <si>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</si>
  <si>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</si>
  <si>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</si>
  <si>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</si>
  <si>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</si>
  <si>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</si>
  <si>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</si>
  <si>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</si>
  <si>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</si>
  <si>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</si>
  <si>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</si>
  <si>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</si>
  <si>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</si>
  <si>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</si>
  <si>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</si>
  <si>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</si>
  <si>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</si>
  <si>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</si>
  <si>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</si>
  <si>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</si>
  <si>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</si>
  <si>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</si>
  <si>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</si>
  <si>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</si>
  <si>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</si>
  <si>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</si>
  <si>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</si>
  <si>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</si>
  <si>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</si>
  <si>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</si>
  <si>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</si>
  <si>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</si>
  <si>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</si>
  <si>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</si>
  <si>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</si>
  <si>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</si>
  <si>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</si>
  <si>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</si>
  <si>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</si>
  <si>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</si>
  <si>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</si>
  <si>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</si>
  <si>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</si>
  <si>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</si>
  <si>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</si>
  <si>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</si>
  <si>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</si>
  <si>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</si>
  <si>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</si>
  <si>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</si>
  <si>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</si>
  <si>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</si>
  <si>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</si>
  <si>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</si>
  <si>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</si>
  <si>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</si>
  <si>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</si>
  <si>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</si>
  <si>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</si>
  <si>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</si>
  <si>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</si>
  <si>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</si>
  <si>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</si>
  <si>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</si>
  <si>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</si>
  <si>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</si>
  <si>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</si>
  <si>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</si>
  <si>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</si>
  <si>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</si>
  <si>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</si>
  <si>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</si>
  <si>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</si>
  <si>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</si>
  <si>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</si>
  <si>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</si>
  <si>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</si>
  <si>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</si>
  <si>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</si>
  <si>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</si>
  <si>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</si>
  <si>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</si>
  <si>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</si>
  <si>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</si>
  <si>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</si>
  <si>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</si>
  <si>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</si>
  <si>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</si>
  <si>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</si>
  <si>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</si>
  <si>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</si>
  <si>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</si>
  <si>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</si>
  <si>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</si>
  <si>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</si>
  <si>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</si>
  <si>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</si>
  <si>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</si>
  <si>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</si>
  <si>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</si>
  <si>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</si>
  <si>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</si>
  <si>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</si>
  <si>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</si>
  <si>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</si>
  <si>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</si>
  <si>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</si>
  <si>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</si>
  <si>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</si>
  <si>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</si>
  <si>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</si>
  <si>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</si>
  <si>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</si>
  <si>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</si>
  <si>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</si>
  <si>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</si>
  <si>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</si>
  <si>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</si>
  <si>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</si>
  <si>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</si>
  <si>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</si>
  <si>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</si>
  <si>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</si>
  <si>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</si>
  <si>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</si>
  <si>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</si>
  <si>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</si>
  <si>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</si>
  <si>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</si>
  <si>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</si>
  <si>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</si>
  <si>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</si>
  <si>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</si>
  <si>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</si>
  <si>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</si>
  <si>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</si>
  <si>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</si>
  <si>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</si>
  <si>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</si>
  <si>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</si>
  <si>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</si>
  <si>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</si>
  <si>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</si>
  <si>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</si>
  <si>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</si>
  <si>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</si>
  <si>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</si>
  <si>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</si>
  <si>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</si>
  <si>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</si>
  <si>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</si>
  <si>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</si>
  <si>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</si>
  <si>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</si>
  <si>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</si>
  <si>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</si>
  <si>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</si>
  <si>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</si>
  <si>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</si>
  <si>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</si>
  <si>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</si>
  <si>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</si>
  <si>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</si>
  <si>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</si>
  <si>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</si>
  <si>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</si>
  <si>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</si>
  <si>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</si>
  <si>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</si>
  <si>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</si>
  <si>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</si>
  <si>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</si>
  <si>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</si>
  <si>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</si>
  <si>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</si>
  <si>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</si>
  <si>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</si>
  <si>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</si>
  <si>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</si>
  <si>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</si>
  <si>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</si>
  <si>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</si>
  <si>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</si>
  <si>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</si>
  <si>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</si>
  <si>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</si>
  <si>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</si>
  <si>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</si>
  <si>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</si>
  <si>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</si>
  <si>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</si>
  <si>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</si>
  <si>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</si>
  <si>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</si>
  <si>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</si>
  <si>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</si>
  <si>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</si>
  <si>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</si>
  <si>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</si>
  <si>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</si>
  <si>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</si>
  <si>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</si>
  <si>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</si>
  <si>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</si>
  <si>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</si>
  <si>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</si>
  <si>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</si>
  <si>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</si>
  <si>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</si>
  <si>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</si>
  <si>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</si>
  <si>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</si>
  <si>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</si>
  <si>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</si>
  <si>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</si>
  <si>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</si>
  <si>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</si>
  <si>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</si>
  <si>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</si>
  <si>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</si>
  <si>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</si>
  <si>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</si>
  <si>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</si>
  <si>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</si>
  <si>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</si>
  <si>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</si>
  <si>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</si>
  <si>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</si>
  <si>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</si>
  <si>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</si>
  <si>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</si>
  <si>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</si>
  <si>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</si>
  <si>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</si>
  <si>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</si>
  <si>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</si>
  <si>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</si>
  <si>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</si>
  <si>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</si>
  <si>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</si>
  <si>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</si>
  <si>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</si>
  <si>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</si>
  <si>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</si>
  <si>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</si>
  <si>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</si>
  <si>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</si>
  <si>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</si>
  <si>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</si>
  <si>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</si>
  <si>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</si>
  <si>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</si>
  <si>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</si>
  <si>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</si>
  <si>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</si>
  <si>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</si>
  <si>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</si>
  <si>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</si>
  <si>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</si>
  <si>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</si>
  <si>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</si>
  <si>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</si>
  <si>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</si>
  <si>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</si>
  <si>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</si>
  <si>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</si>
  <si>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</si>
  <si>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</si>
  <si>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</si>
  <si>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</si>
  <si>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</si>
  <si>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</si>
  <si>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</si>
  <si>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</si>
  <si>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</si>
  <si>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</si>
  <si>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</si>
  <si>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</si>
  <si>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</si>
  <si>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</si>
  <si>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</si>
  <si>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</si>
  <si>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</si>
  <si>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</si>
  <si>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</si>
  <si>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</si>
  <si>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</si>
  <si>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</si>
  <si>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</si>
  <si>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</si>
  <si>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</si>
  <si>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</si>
  <si>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</si>
  <si>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</si>
  <si>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</si>
  <si>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</si>
  <si>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</si>
  <si>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</si>
  <si>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</si>
  <si>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</si>
  <si>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</si>
  <si>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</si>
  <si>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</si>
  <si>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</si>
  <si>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</si>
  <si>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</si>
  <si>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</si>
  <si>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</si>
  <si>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</si>
  <si>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</si>
  <si>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</si>
  <si>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</si>
  <si>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</si>
  <si>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</si>
  <si>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</si>
  <si>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</si>
  <si>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</si>
  <si>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</si>
  <si>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</si>
  <si>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</si>
  <si>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</si>
  <si>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</si>
  <si>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</si>
  <si>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</si>
  <si>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</si>
  <si>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</si>
  <si>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</si>
  <si>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</si>
  <si>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</si>
  <si>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</si>
  <si>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</si>
  <si>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</si>
  <si>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</si>
  <si>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</si>
  <si>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</si>
  <si>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</si>
  <si>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</si>
  <si>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</si>
  <si>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</si>
  <si>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</si>
  <si>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</si>
  <si>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</si>
  <si>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</si>
  <si>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</si>
  <si>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</si>
  <si>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</si>
  <si>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</si>
  <si>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</si>
  <si>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</si>
  <si>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</si>
  <si>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</si>
  <si>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</si>
  <si>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</si>
  <si>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</si>
  <si>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</si>
  <si>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</si>
  <si>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</si>
  <si>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</si>
  <si>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</si>
  <si>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</si>
  <si>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</si>
  <si>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</si>
  <si>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</si>
  <si>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</si>
  <si>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</si>
  <si>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</si>
  <si>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</si>
  <si>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</si>
  <si>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</si>
  <si>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</si>
  <si>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</si>
  <si>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</si>
  <si>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</si>
  <si>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</si>
  <si>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</si>
  <si>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</si>
  <si>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</si>
  <si>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</si>
  <si>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</si>
  <si>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</si>
  <si>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</si>
  <si>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</si>
  <si>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</si>
  <si>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</si>
  <si>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</si>
  <si>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</si>
  <si>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</si>
  <si>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</si>
  <si>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</si>
  <si>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</si>
  <si>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</si>
  <si>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</si>
  <si>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</si>
  <si>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</si>
  <si>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</si>
  <si>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</si>
  <si>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</si>
  <si>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</si>
  <si>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</si>
  <si>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</si>
  <si>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</si>
  <si>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</si>
  <si>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</si>
  <si>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</si>
  <si>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</si>
  <si>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</si>
  <si>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</si>
  <si>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</si>
  <si>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</si>
  <si>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</si>
  <si>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</si>
  <si>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</si>
  <si>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</si>
  <si>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</si>
  <si>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</si>
  <si>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</si>
  <si>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</si>
  <si>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</si>
  <si>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</si>
  <si>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</si>
  <si>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</si>
  <si>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</si>
  <si>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</si>
  <si>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</si>
  <si>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</si>
  <si>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</si>
  <si>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</si>
  <si>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</si>
  <si>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</si>
  <si>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</si>
  <si>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</si>
  <si>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</si>
  <si>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</si>
  <si>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</si>
  <si>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</si>
  <si>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</si>
  <si>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</si>
  <si>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</si>
  <si>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</si>
  <si>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</si>
  <si>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</si>
  <si>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</si>
  <si>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</si>
  <si>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</si>
  <si>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</si>
  <si>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</si>
  <si>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</si>
  <si>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</si>
  <si>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</si>
  <si>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</si>
  <si>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</si>
  <si>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</si>
  <si>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</si>
  <si>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</si>
  <si>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</si>
  <si>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</si>
  <si>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</si>
  <si>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</si>
  <si>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</si>
  <si>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</si>
  <si>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</si>
  <si>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</si>
  <si>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</si>
  <si>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</si>
  <si>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</si>
  <si>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</si>
  <si>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</si>
  <si>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</si>
  <si>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</si>
  <si>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</si>
  <si>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</si>
  <si>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</si>
  <si>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</si>
  <si>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</si>
  <si>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</si>
  <si>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</si>
  <si>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</si>
  <si>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</si>
  <si>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</si>
  <si>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</si>
  <si>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</si>
  <si>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</si>
  <si>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</si>
  <si>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</si>
  <si>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</si>
  <si>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</si>
  <si>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</si>
  <si>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</si>
  <si>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</si>
  <si>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</si>
  <si>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</si>
  <si>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</si>
  <si>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</si>
  <si>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</si>
  <si>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</si>
  <si>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</si>
  <si>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</si>
  <si>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</si>
  <si>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</si>
  <si>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</si>
  <si>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</si>
  <si>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</si>
  <si>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</si>
  <si>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</si>
  <si>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</si>
  <si>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</si>
  <si>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</si>
  <si>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</si>
  <si>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</si>
  <si>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</si>
  <si>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</si>
  <si>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</si>
  <si>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</si>
  <si>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</si>
  <si>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</si>
  <si>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</si>
  <si>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</si>
  <si>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</si>
  <si>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</si>
  <si>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</si>
  <si>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</si>
  <si>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</si>
  <si>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</si>
  <si>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</si>
  <si>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</si>
  <si>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</si>
  <si>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</si>
  <si>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</si>
  <si>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</si>
  <si>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</si>
  <si>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</si>
  <si>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</si>
  <si>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</si>
  <si>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</si>
  <si>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</si>
  <si>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</si>
  <si>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</si>
  <si>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</si>
  <si>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</si>
  <si>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</si>
  <si>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</si>
  <si>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</si>
  <si>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</si>
  <si>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</si>
  <si>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</si>
  <si>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</si>
  <si>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</si>
  <si>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</si>
  <si>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</si>
  <si>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</si>
  <si>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</si>
  <si>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</si>
  <si>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</si>
  <si>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</si>
  <si>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</si>
  <si>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</si>
  <si>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</si>
  <si>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</si>
  <si>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</si>
  <si>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</si>
  <si>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</si>
  <si>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</si>
  <si>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</si>
  <si>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</si>
  <si>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</si>
  <si>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</si>
  <si>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</si>
  <si>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</si>
  <si>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</si>
  <si>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</si>
  <si>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</si>
  <si>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</si>
  <si>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</si>
  <si>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</si>
  <si>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</si>
  <si>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</si>
  <si>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</si>
  <si>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</si>
  <si>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</si>
  <si>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</si>
  <si>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</si>
  <si>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</si>
  <si>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</si>
  <si>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</si>
  <si>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</si>
  <si>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</si>
  <si>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</si>
  <si>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</si>
  <si>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</si>
  <si>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</si>
  <si>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</si>
  <si>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</si>
  <si>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</si>
  <si>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</si>
  <si>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</si>
  <si>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</si>
  <si>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</si>
  <si>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</si>
  <si>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</si>
  <si>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</si>
  <si>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</si>
  <si>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</si>
  <si>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</si>
  <si>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</si>
  <si>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</si>
  <si>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</si>
  <si>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</si>
  <si>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</si>
  <si>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</si>
  <si>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</si>
  <si>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</si>
  <si>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</si>
  <si>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</si>
  <si>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</si>
  <si>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</si>
  <si>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</si>
  <si>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</si>
  <si>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</si>
  <si>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</si>
  <si>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</si>
  <si>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</si>
  <si>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</si>
  <si>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</si>
  <si>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</si>
  <si>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</si>
  <si>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</si>
  <si>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</si>
  <si>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</si>
  <si>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</si>
  <si>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</si>
  <si>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</si>
  <si>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</si>
  <si>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</si>
  <si>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</si>
  <si>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</si>
  <si>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</si>
  <si>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</si>
  <si>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</si>
  <si>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</si>
  <si>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</si>
  <si>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</si>
  <si>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</si>
  <si>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</si>
  <si>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</si>
  <si>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</si>
  <si>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</si>
  <si>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</si>
  <si>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</si>
  <si>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</si>
  <si>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</si>
  <si>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</si>
  <si>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</si>
  <si>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</si>
  <si>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</si>
  <si>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</si>
  <si>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</si>
  <si>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</si>
  <si>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</si>
  <si>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</si>
  <si>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</si>
  <si>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</si>
  <si>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</si>
  <si>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</si>
  <si>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</si>
  <si>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</si>
  <si>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</si>
  <si>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</si>
  <si>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</si>
  <si>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</si>
  <si>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</si>
  <si>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</si>
  <si>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</si>
  <si>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</si>
  <si>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</si>
  <si>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</si>
  <si>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</si>
  <si>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</si>
  <si>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</si>
  <si>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</si>
  <si>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</si>
  <si>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</si>
  <si>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</si>
  <si>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</si>
  <si>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</si>
  <si>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</si>
  <si>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</si>
  <si>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</si>
  <si>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</si>
  <si>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</si>
  <si>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</si>
  <si>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</si>
  <si>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</si>
  <si>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</si>
  <si>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</si>
  <si>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</si>
  <si>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</si>
  <si>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</si>
  <si>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</si>
  <si>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</si>
  <si>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</si>
  <si>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</si>
  <si>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</si>
  <si>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</si>
  <si>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</si>
  <si>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</si>
  <si>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</si>
  <si>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</si>
  <si>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</si>
  <si>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</si>
  <si>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</si>
  <si>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</si>
  <si>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</si>
  <si>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</si>
  <si>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</si>
  <si>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</si>
  <si>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</si>
  <si>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</si>
  <si>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</si>
  <si>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</si>
  <si>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</si>
  <si>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</si>
  <si>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</si>
  <si>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</si>
  <si>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</si>
  <si>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</si>
  <si>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</si>
  <si>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</si>
  <si>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</si>
  <si>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</si>
  <si>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</si>
  <si>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</si>
  <si>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</si>
  <si>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</si>
  <si>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</si>
  <si>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</si>
  <si>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</si>
  <si>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</si>
  <si>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</si>
  <si>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</si>
  <si>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</si>
  <si>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</si>
  <si>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</si>
  <si>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</si>
  <si>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</si>
  <si>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</si>
  <si>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</si>
  <si>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</si>
  <si>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</si>
  <si>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</si>
  <si>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</si>
  <si>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</si>
  <si>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</si>
  <si>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</si>
  <si>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</si>
  <si>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</si>
  <si>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</si>
  <si>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</si>
  <si>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</si>
  <si>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</si>
  <si>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</si>
  <si>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</si>
  <si>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</si>
  <si>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</si>
  <si>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</si>
  <si>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</si>
  <si>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</si>
  <si>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</si>
  <si>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</si>
  <si>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</si>
  <si>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</si>
  <si>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</si>
  <si>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</si>
  <si>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</si>
  <si>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</si>
  <si>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</si>
  <si>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</si>
  <si>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</si>
  <si>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</si>
  <si>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</si>
  <si>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</si>
  <si>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</si>
  <si>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</si>
  <si>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</si>
  <si>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</si>
  <si>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</si>
  <si>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</si>
  <si>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</si>
  <si>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</si>
  <si>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</si>
  <si>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</si>
  <si>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</si>
  <si>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</si>
  <si>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</si>
  <si>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</si>
  <si>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</si>
  <si>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</si>
  <si>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</si>
  <si>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</si>
  <si>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</si>
  <si>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</si>
  <si>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</si>
  <si>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</si>
  <si>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</si>
  <si>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</si>
  <si>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</si>
  <si>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</si>
  <si>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</si>
  <si>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</si>
  <si>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</si>
  <si>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</si>
  <si>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</si>
  <si>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</si>
  <si>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</si>
  <si>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</si>
  <si>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</si>
  <si>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</si>
  <si>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</si>
  <si>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</si>
  <si>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</si>
  <si>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</si>
  <si>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</si>
  <si>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</si>
  <si>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</si>
  <si>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</si>
  <si>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</si>
  <si>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</si>
  <si>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</si>
  <si>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</si>
  <si>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</si>
  <si>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</si>
  <si>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</si>
  <si>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</si>
  <si>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</si>
  <si>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</si>
  <si>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</si>
  <si>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</si>
  <si>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</si>
  <si>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</si>
  <si>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</si>
  <si>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</si>
  <si>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</si>
  <si>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</si>
  <si>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</si>
  <si>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</si>
  <si>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</si>
  <si>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</si>
  <si>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</si>
  <si>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</si>
  <si>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</si>
  <si>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</si>
  <si>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</si>
  <si>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</si>
  <si>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</si>
  <si>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</si>
  <si>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</si>
  <si>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</si>
  <si>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</si>
  <si>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</si>
  <si>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</si>
  <si>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</si>
  <si>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</si>
  <si>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</si>
  <si>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</si>
  <si>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</si>
  <si>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</si>
  <si>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</si>
  <si>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</si>
  <si>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</si>
  <si>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</si>
  <si>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</si>
  <si>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</si>
  <si>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</si>
  <si>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</si>
  <si>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</si>
  <si>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</si>
  <si>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</si>
  <si>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</si>
  <si>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</si>
  <si>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</si>
  <si>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</si>
  <si>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</si>
  <si>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</si>
  <si>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</si>
  <si>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</si>
  <si>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</si>
  <si>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</si>
  <si>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</si>
  <si>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</si>
  <si>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</si>
  <si>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</si>
  <si>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</si>
  <si>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</si>
  <si>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</si>
  <si>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</si>
  <si>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</si>
  <si>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</si>
  <si>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</si>
  <si>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</si>
  <si>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</si>
  <si>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</si>
  <si>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</si>
  <si>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</si>
  <si>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</si>
  <si>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</si>
  <si>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</si>
  <si>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</si>
  <si>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</si>
  <si>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</si>
  <si>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</si>
  <si>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</si>
  <si>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</si>
  <si>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</si>
  <si>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</si>
  <si>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</si>
  <si>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</si>
  <si>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</si>
  <si>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</si>
  <si>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</si>
  <si>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</si>
  <si>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</si>
  <si>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</si>
  <si>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</si>
  <si>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</si>
  <si>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</si>
  <si>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</si>
  <si>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</si>
  <si>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</si>
  <si>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</si>
  <si>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</si>
  <si>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</si>
  <si>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</si>
  <si>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</si>
  <si>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</si>
  <si>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</si>
  <si>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</si>
  <si>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</si>
  <si>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</si>
  <si>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</si>
  <si>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</si>
  <si>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</si>
  <si>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</si>
  <si>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</si>
  <si>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</si>
  <si>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</si>
  <si>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</si>
  <si>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</si>
  <si>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</si>
  <si>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</si>
  <si>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</si>
  <si>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</si>
  <si>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</si>
  <si>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</si>
  <si>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</si>
  <si>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</si>
  <si>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</si>
  <si>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</si>
  <si>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</si>
  <si>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</si>
  <si>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</si>
  <si>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</si>
  <si>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</si>
  <si>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</si>
  <si>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</si>
  <si>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</si>
  <si>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</si>
  <si>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</si>
  <si>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</si>
  <si>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</si>
  <si>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</si>
  <si>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</si>
  <si>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</si>
  <si>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</si>
  <si>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</si>
  <si>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</si>
  <si>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</si>
  <si>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</si>
  <si>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</si>
  <si>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</si>
  <si>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</si>
  <si>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</si>
  <si>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</si>
  <si>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</si>
  <si>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</si>
  <si>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</si>
  <si>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</si>
  <si>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</si>
  <si>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</si>
  <si>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</si>
  <si>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</si>
  <si>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</si>
  <si>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</si>
  <si>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</si>
  <si>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</si>
  <si>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</si>
  <si>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</si>
  <si>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</si>
  <si>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</si>
  <si>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</si>
  <si>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</si>
  <si>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</si>
  <si>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</si>
  <si>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</si>
  <si>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</si>
  <si>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</si>
  <si>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</si>
  <si>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</si>
  <si>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</si>
  <si>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</si>
  <si>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</si>
  <si>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</si>
  <si>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</si>
  <si>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</si>
  <si>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</si>
  <si>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</si>
  <si>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</si>
  <si>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</si>
  <si>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</si>
  <si>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</si>
  <si>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</si>
  <si>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</si>
  <si>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</si>
  <si>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</si>
  <si>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</si>
  <si>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</si>
  <si>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</si>
  <si>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</si>
  <si>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</si>
  <si>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</si>
  <si>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</si>
  <si>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</si>
  <si>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</si>
  <si>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</si>
  <si>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</si>
  <si>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</si>
  <si>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</si>
  <si>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</si>
  <si>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</si>
  <si>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</si>
  <si>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</si>
  <si>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</si>
  <si>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</si>
  <si>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</si>
  <si>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</si>
  <si>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</si>
  <si>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</si>
  <si>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</si>
  <si>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</si>
  <si>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</si>
  <si>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</si>
  <si>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</si>
  <si>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</si>
  <si>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</si>
  <si>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</si>
  <si>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</si>
  <si>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</si>
  <si>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</si>
  <si>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</si>
  <si>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</si>
  <si>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</si>
  <si>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</si>
  <si>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</si>
  <si>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</si>
  <si>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</si>
  <si>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</si>
  <si>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</si>
  <si>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</si>
  <si>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</si>
  <si>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</si>
  <si>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</si>
  <si>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</si>
  <si>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</si>
  <si>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</si>
  <si>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</si>
  <si>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</si>
  <si>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</si>
  <si>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</si>
  <si>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</si>
  <si>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</si>
  <si>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</si>
  <si>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</si>
  <si>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</si>
  <si>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</si>
  <si>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</si>
  <si>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</si>
  <si>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</si>
  <si>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</si>
  <si>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</si>
  <si>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</si>
  <si>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</si>
  <si>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</si>
  <si>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</si>
  <si>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</si>
  <si>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</si>
  <si>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</si>
  <si>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</si>
  <si>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</si>
  <si>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</si>
  <si>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</si>
  <si>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</si>
  <si>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</si>
  <si>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</si>
  <si>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</si>
  <si>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</si>
  <si>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</si>
  <si>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</si>
  <si>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</si>
  <si>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</si>
  <si>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</si>
  <si>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</si>
  <si>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</si>
  <si>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</si>
  <si>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</si>
  <si>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</si>
  <si>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</si>
  <si>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</si>
  <si>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</si>
  <si>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</si>
  <si>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</si>
  <si>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</si>
  <si>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</si>
  <si>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</si>
  <si>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</si>
  <si>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</si>
  <si>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</si>
  <si>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</si>
  <si>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</si>
  <si>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</si>
  <si>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</si>
  <si>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</si>
  <si>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</si>
  <si>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</si>
  <si>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</si>
  <si>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</si>
  <si>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</si>
  <si>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</si>
  <si>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</si>
  <si>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</si>
  <si>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</si>
  <si>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</si>
  <si>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</si>
  <si>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</si>
  <si>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</si>
  <si>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</si>
  <si>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</si>
  <si>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</si>
  <si>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</si>
  <si>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</si>
  <si>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</si>
  <si>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</si>
  <si>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</si>
  <si>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</si>
  <si>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</si>
  <si>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</si>
  <si>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</si>
  <si>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</si>
  <si>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</si>
  <si>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</si>
  <si>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</si>
  <si>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</si>
  <si>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</si>
  <si>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</si>
  <si>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</si>
  <si>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</si>
  <si>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</si>
  <si>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</si>
  <si>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</si>
  <si>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</si>
  <si>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</si>
  <si>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</si>
  <si>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</si>
  <si>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</si>
  <si>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</si>
  <si>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</si>
  <si>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</si>
  <si>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</si>
  <si>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</si>
  <si>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</si>
  <si>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</si>
  <si>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</si>
  <si>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</si>
  <si>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</si>
  <si>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</si>
  <si>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</si>
  <si>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</si>
  <si>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</si>
  <si>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</si>
  <si>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</si>
  <si>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</si>
  <si>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</si>
  <si>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</si>
  <si>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</si>
  <si>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</si>
  <si>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</si>
  <si>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</si>
  <si>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</si>
  <si>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</si>
  <si>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</si>
  <si>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</si>
  <si>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</si>
  <si>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</si>
  <si>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</si>
  <si>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</si>
  <si>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</si>
  <si>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</si>
  <si>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</si>
  <si>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</si>
  <si>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</si>
  <si>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</si>
  <si>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</si>
  <si>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</si>
  <si>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</si>
  <si>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</si>
  <si>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</si>
  <si>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</si>
  <si>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</si>
  <si>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</si>
  <si>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</si>
  <si>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</si>
  <si>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</si>
  <si>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</si>
  <si>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</si>
  <si>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</si>
  <si>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</si>
  <si>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</si>
  <si>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</si>
  <si>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</si>
  <si>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</si>
  <si>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</si>
  <si>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</si>
  <si>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</si>
  <si>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</si>
  <si>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</si>
  <si>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</si>
  <si>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</si>
  <si>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</si>
  <si>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</si>
  <si>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</si>
  <si>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</si>
  <si>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</si>
  <si>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</si>
  <si>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</si>
  <si>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</si>
  <si>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</si>
  <si>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</si>
  <si>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</si>
  <si>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</si>
  <si>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</si>
  <si>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</si>
  <si>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</si>
  <si>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</si>
  <si>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</si>
  <si>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</si>
  <si>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</si>
  <si>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</si>
  <si>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</si>
  <si>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</si>
  <si>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</si>
  <si>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</si>
  <si>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</si>
  <si>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</si>
  <si>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</si>
  <si>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</si>
  <si>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</si>
  <si>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</si>
  <si>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</si>
  <si>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</si>
  <si>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</si>
  <si>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</si>
  <si>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</si>
  <si>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</si>
  <si>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</si>
  <si>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</si>
  <si>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</si>
  <si>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</si>
  <si>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</si>
  <si>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</si>
  <si>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</si>
  <si>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</si>
  <si>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</si>
  <si>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</si>
  <si>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</si>
  <si>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</si>
  <si>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</si>
  <si>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</si>
  <si>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</si>
  <si>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</si>
  <si>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</si>
  <si>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</si>
  <si>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</si>
  <si>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</si>
  <si>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</si>
  <si>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</si>
  <si>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</si>
  <si>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</si>
  <si>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</si>
  <si>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</si>
  <si>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</si>
  <si>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</si>
  <si>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</si>
  <si>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</si>
  <si>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</si>
  <si>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</si>
  <si>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</si>
  <si>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</si>
  <si>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</si>
  <si>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</si>
  <si>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</si>
  <si>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</si>
  <si>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</si>
  <si>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</si>
  <si>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</si>
  <si>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</si>
  <si>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</si>
  <si>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</si>
  <si>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</si>
  <si>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</si>
  <si>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</si>
  <si>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</si>
  <si>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</si>
  <si>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</si>
  <si>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</si>
  <si>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</si>
  <si>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</si>
  <si>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</si>
  <si>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</si>
  <si>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</si>
  <si>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</si>
  <si>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</si>
  <si>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</si>
  <si>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</si>
  <si>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</si>
  <si>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</si>
  <si>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</si>
  <si>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</si>
  <si>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</si>
  <si>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</si>
  <si>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</si>
  <si>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</si>
  <si>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</si>
  <si>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</si>
  <si>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</si>
  <si>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</si>
  <si>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</si>
  <si>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</si>
  <si>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</si>
  <si>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</si>
  <si>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</si>
  <si>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</si>
  <si>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</si>
  <si>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</si>
  <si>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</si>
  <si>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</si>
  <si>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</si>
  <si>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</si>
  <si>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</si>
  <si>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</si>
  <si>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</si>
  <si>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</si>
  <si>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</si>
  <si>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</si>
  <si>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</si>
  <si>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</si>
  <si>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</si>
  <si>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</si>
  <si>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</si>
  <si>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</si>
  <si>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</si>
  <si>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</si>
  <si>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</si>
  <si>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</si>
  <si>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</si>
  <si>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</si>
  <si>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</si>
  <si>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</si>
  <si>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</si>
  <si>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</si>
  <si>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</si>
  <si>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</si>
  <si>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</si>
  <si>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</si>
  <si>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</si>
  <si>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</si>
  <si>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</si>
  <si>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</si>
  <si>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</si>
  <si>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</si>
  <si>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</si>
  <si>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</si>
  <si>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</si>
  <si>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</si>
  <si>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</si>
  <si>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</si>
  <si>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</si>
  <si>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</si>
  <si>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</si>
  <si>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</si>
  <si>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</si>
  <si>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</si>
  <si>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</si>
  <si>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</si>
  <si>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</si>
  <si>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</si>
  <si>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</si>
  <si>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</si>
  <si>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</si>
  <si>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</si>
  <si>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</si>
  <si>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</si>
  <si>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</si>
  <si>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</si>
  <si>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</si>
  <si>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</si>
  <si>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</si>
  <si>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</si>
  <si>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</si>
  <si>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</si>
  <si>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</si>
  <si>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</si>
  <si>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</si>
  <si>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</si>
  <si>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</si>
  <si>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</si>
  <si>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</si>
  <si>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</si>
  <si>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</si>
  <si>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</si>
  <si>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</si>
  <si>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</si>
  <si>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</si>
  <si>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</si>
  <si>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</si>
  <si>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</si>
  <si>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</si>
  <si>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</si>
  <si>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</si>
  <si>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</si>
  <si>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</si>
  <si>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</si>
  <si>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</si>
  <si>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</si>
  <si>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</si>
  <si>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</si>
  <si>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</si>
  <si>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</si>
  <si>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</si>
  <si>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</si>
  <si>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</si>
  <si>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</si>
  <si>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</si>
  <si>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</si>
  <si>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</si>
  <si>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</si>
  <si>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</si>
  <si>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</si>
  <si>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</si>
  <si>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</si>
  <si>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</si>
  <si>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</si>
  <si>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</si>
  <si>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</si>
  <si>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</si>
  <si>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</si>
  <si>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</si>
  <si>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</si>
  <si>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</si>
  <si>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</si>
  <si>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</si>
  <si>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</si>
  <si>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</si>
  <si>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</si>
  <si>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</si>
  <si>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</si>
  <si>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</si>
  <si>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</si>
  <si>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</si>
  <si>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</si>
  <si>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</si>
  <si>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</si>
  <si>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</si>
  <si>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</si>
  <si>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</si>
  <si>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</si>
  <si>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</si>
  <si>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</si>
  <si>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</si>
  <si>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</si>
  <si>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</si>
  <si>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</si>
  <si>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</si>
  <si>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</si>
  <si>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</si>
  <si>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</si>
  <si>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</si>
  <si>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</si>
  <si>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</si>
  <si>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</si>
  <si>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</si>
  <si>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</si>
  <si>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</si>
  <si>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</si>
  <si>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</si>
  <si>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</si>
  <si>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</si>
  <si>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</si>
  <si>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</si>
  <si>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</si>
  <si>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</si>
  <si>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</si>
  <si>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</si>
  <si>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</si>
  <si>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</si>
  <si>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</si>
  <si>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</si>
  <si>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</si>
  <si>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</si>
  <si>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</si>
  <si>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</si>
  <si>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</si>
  <si>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</si>
  <si>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</si>
  <si>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</si>
  <si>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</si>
  <si>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</si>
  <si>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</si>
  <si>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</si>
  <si>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</si>
  <si>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</si>
  <si>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</si>
  <si>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</si>
  <si>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</si>
  <si>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</si>
  <si>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</si>
  <si>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</si>
  <si>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</si>
  <si>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</si>
  <si>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</si>
  <si>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</si>
  <si>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</si>
  <si>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</si>
  <si>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</si>
  <si>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</si>
  <si>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</si>
  <si>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</si>
  <si>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</si>
  <si>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</si>
  <si>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</si>
  <si>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</si>
  <si>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</si>
  <si>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</si>
  <si>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</si>
  <si>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</si>
  <si>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</si>
  <si>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</si>
  <si>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</si>
  <si>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</si>
  <si>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</si>
  <si>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</si>
  <si>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</si>
  <si>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</si>
  <si>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</si>
  <si>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</si>
  <si>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</si>
  <si>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</si>
  <si>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</si>
  <si>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</si>
  <si>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</si>
  <si>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</si>
  <si>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</si>
  <si>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</si>
  <si>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</si>
  <si>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</si>
  <si>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</si>
  <si>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</si>
  <si>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</si>
  <si>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</si>
  <si>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</si>
  <si>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</si>
  <si>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</si>
  <si>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</si>
  <si>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</si>
  <si>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</si>
  <si>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</si>
  <si>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</si>
  <si>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</si>
  <si>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</si>
  <si>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</si>
  <si>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</si>
  <si>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</si>
  <si>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</si>
  <si>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</si>
  <si>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</si>
  <si>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</si>
  <si>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</si>
  <si>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</si>
  <si>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</si>
  <si>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</si>
  <si>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</si>
  <si>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</si>
  <si>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</si>
  <si>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</si>
  <si>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</si>
  <si>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</si>
  <si>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</si>
  <si>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</si>
  <si>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</si>
  <si>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</si>
  <si>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</si>
  <si>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</si>
  <si>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</si>
  <si>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</si>
  <si>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</si>
  <si>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</si>
  <si>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</si>
  <si>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</si>
  <si>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</si>
  <si>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</si>
  <si>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</si>
  <si>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</si>
  <si>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</si>
  <si>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</si>
  <si>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</si>
  <si>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</si>
  <si>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</si>
  <si>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</si>
  <si>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</si>
  <si>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</si>
  <si>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</si>
  <si>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</si>
  <si>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</si>
  <si>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</si>
  <si>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</si>
  <si>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</si>
  <si>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</si>
  <si>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</si>
  <si>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</si>
  <si>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</si>
  <si>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</si>
  <si>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</si>
  <si>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</si>
  <si>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</si>
  <si>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</si>
  <si>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</si>
  <si>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</si>
  <si>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</si>
  <si>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</si>
  <si>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</si>
  <si>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</si>
  <si>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</si>
  <si>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</si>
  <si>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</si>
  <si>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</si>
  <si>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</si>
  <si>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</si>
  <si>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</si>
  <si>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</si>
  <si>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</si>
  <si>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</si>
  <si>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</si>
  <si>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</si>
  <si>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</si>
  <si>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</si>
  <si>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</si>
  <si>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</si>
  <si>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</si>
  <si>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</si>
  <si>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</si>
  <si>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</si>
  <si>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</si>
  <si>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</si>
  <si>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</si>
  <si>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</si>
  <si>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</si>
  <si>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</si>
  <si>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</si>
  <si>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</si>
  <si>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</si>
  <si>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</si>
  <si>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</si>
  <si>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</si>
  <si>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</si>
  <si>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</si>
  <si>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</si>
  <si>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</si>
  <si>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</si>
  <si>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</si>
  <si>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</si>
  <si>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</si>
  <si>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</si>
  <si>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</si>
  <si>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</si>
  <si>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</si>
  <si>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</si>
  <si>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</si>
  <si>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</si>
  <si>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</si>
  <si>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</si>
  <si>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</si>
  <si>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</si>
  <si>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</si>
  <si>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</si>
  <si>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</si>
  <si>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</si>
  <si>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</si>
  <si>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</si>
  <si>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</si>
  <si>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</si>
  <si>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</si>
  <si>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</si>
  <si>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</si>
  <si>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</si>
  <si>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</si>
  <si>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</si>
  <si>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</si>
  <si>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</si>
  <si>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</si>
  <si>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</si>
  <si>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</si>
  <si>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</si>
  <si>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</si>
  <si>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</si>
  <si>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</si>
  <si>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</si>
  <si>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</si>
  <si>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</si>
  <si>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</si>
  <si>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</si>
  <si>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</si>
  <si>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</si>
  <si>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</si>
  <si>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</si>
  <si>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</si>
  <si>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</si>
  <si>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</si>
  <si>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</si>
  <si>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</si>
  <si>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</si>
  <si>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</si>
  <si>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</si>
  <si>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</si>
  <si>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</si>
  <si>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</si>
  <si>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</si>
  <si>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</si>
  <si>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</si>
  <si>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</si>
  <si>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</si>
  <si>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</si>
  <si>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</si>
  <si>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</si>
  <si>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</si>
  <si>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</si>
  <si>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</si>
  <si>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</si>
  <si>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</si>
  <si>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</si>
  <si>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</si>
  <si>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</si>
  <si>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</si>
  <si>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</si>
  <si>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</si>
  <si>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</si>
  <si>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</si>
  <si>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</si>
  <si>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</si>
  <si>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</si>
  <si>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</si>
  <si>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</si>
  <si>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</si>
  <si>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</si>
  <si>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</si>
  <si>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</si>
  <si>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</si>
  <si>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</si>
  <si>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</si>
  <si>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</si>
  <si>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</si>
  <si>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</si>
  <si>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</si>
  <si>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</si>
  <si>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</si>
  <si>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</si>
  <si>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</si>
  <si>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</si>
  <si>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</si>
  <si>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</si>
  <si>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</si>
  <si>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</si>
  <si>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</si>
  <si>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</si>
  <si>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</si>
  <si>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</si>
  <si>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</si>
  <si>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</si>
  <si>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</si>
  <si>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</si>
  <si>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</si>
  <si>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</si>
  <si>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</si>
  <si>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</si>
  <si>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</si>
  <si>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</si>
  <si>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</si>
  <si>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</si>
  <si>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</si>
  <si>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</si>
  <si>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</si>
  <si>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</si>
  <si>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</si>
  <si>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</si>
  <si>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</si>
  <si>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</si>
  <si>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</si>
  <si>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</si>
  <si>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</si>
  <si>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</si>
  <si>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</si>
  <si>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</si>
  <si>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</si>
  <si>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</si>
  <si>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</si>
  <si>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</si>
  <si>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</si>
  <si>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</si>
  <si>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</si>
  <si>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</si>
  <si>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</si>
  <si>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</si>
  <si>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</si>
  <si>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</si>
  <si>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</si>
  <si>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</si>
  <si>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</si>
  <si>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</si>
  <si>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</si>
  <si>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</si>
  <si>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</si>
  <si>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</si>
  <si>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</si>
  <si>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</si>
  <si>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</si>
  <si>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</si>
  <si>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</si>
  <si>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</si>
  <si>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</si>
  <si>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</si>
  <si>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</si>
  <si>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</si>
  <si>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</si>
  <si>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</si>
  <si>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</si>
  <si>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</si>
  <si>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</si>
  <si>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</si>
  <si>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</si>
  <si>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</si>
  <si>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</si>
  <si>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</si>
  <si>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</si>
  <si>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</si>
  <si>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</si>
  <si>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</si>
  <si>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</si>
  <si>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</si>
  <si>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</si>
  <si>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</si>
  <si>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</si>
  <si>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</si>
  <si>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</si>
  <si>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</si>
  <si>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</si>
  <si>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</si>
  <si>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</si>
  <si>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</si>
  <si>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</si>
  <si>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</si>
  <si>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</si>
  <si>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</si>
  <si>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</si>
  <si>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</si>
  <si>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</si>
  <si>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</si>
  <si>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</si>
  <si>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</si>
  <si>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</si>
  <si>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</si>
  <si>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</si>
  <si>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</si>
  <si>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</si>
  <si>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</si>
  <si>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</si>
  <si>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</si>
  <si>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</si>
  <si>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</si>
  <si>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</si>
  <si>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</si>
  <si>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</si>
  <si>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</si>
  <si>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</si>
  <si>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</si>
  <si>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</si>
  <si>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</si>
  <si>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</si>
  <si>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</si>
  <si>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</si>
  <si>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</si>
  <si>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</si>
  <si>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</si>
  <si>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</si>
  <si>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</si>
  <si>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</si>
  <si>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</si>
  <si>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</si>
  <si>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</si>
  <si>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</si>
  <si>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</si>
  <si>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</si>
  <si>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</si>
  <si>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</si>
  <si>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</si>
  <si>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</si>
  <si>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</si>
  <si>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</si>
  <si>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</si>
  <si>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</si>
  <si>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</si>
  <si>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</si>
  <si>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</si>
  <si>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</si>
  <si>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</si>
  <si>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</si>
  <si>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</si>
  <si>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</si>
  <si>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</si>
  <si>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</si>
  <si>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</si>
  <si>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</si>
  <si>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</si>
  <si>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</si>
  <si>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</si>
  <si>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</si>
  <si>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</si>
  <si>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</si>
  <si>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</si>
  <si>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</si>
  <si>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</si>
  <si>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</si>
  <si>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</si>
  <si>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</si>
  <si>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</si>
  <si>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</si>
  <si>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</si>
  <si>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</si>
  <si>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</si>
  <si>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</si>
  <si>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</si>
  <si>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</si>
  <si>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</si>
  <si>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</si>
  <si>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</si>
  <si>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</si>
  <si>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</si>
  <si>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</si>
  <si>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</si>
  <si>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</si>
  <si>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</si>
  <si>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</si>
  <si>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</si>
  <si>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</si>
  <si>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</si>
  <si>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</si>
  <si>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</si>
  <si>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</si>
  <si>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</si>
  <si>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</si>
  <si>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</si>
  <si>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</si>
  <si>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</si>
  <si>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</si>
  <si>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</si>
  <si>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</si>
  <si>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</si>
  <si>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</si>
  <si>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</si>
  <si>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</si>
  <si>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</si>
  <si>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</si>
  <si>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</si>
  <si>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</si>
  <si>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</si>
  <si>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</si>
  <si>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</si>
  <si>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</si>
  <si>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</si>
  <si>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</si>
  <si>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</si>
  <si>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</si>
  <si>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</si>
  <si>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</si>
  <si>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</si>
  <si>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</si>
  <si>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</si>
  <si>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</si>
  <si>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</si>
  <si>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</si>
  <si>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</si>
  <si>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</si>
  <si>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</si>
  <si>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</si>
  <si>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</si>
  <si>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</si>
  <si>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</si>
  <si>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</si>
  <si>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</si>
  <si>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</si>
  <si>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</si>
  <si>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</si>
  <si>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</si>
  <si>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</si>
  <si>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</si>
  <si>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</si>
  <si>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</si>
  <si>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</si>
  <si>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</si>
  <si>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</si>
  <si>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</si>
  <si>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</si>
  <si>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</si>
  <si>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</si>
  <si>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</si>
  <si>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</si>
  <si>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</si>
  <si>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</si>
  <si>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</si>
  <si>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</si>
  <si>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</si>
  <si>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</si>
  <si>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</si>
  <si>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</si>
  <si>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</si>
  <si>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</si>
  <si>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</si>
  <si>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</si>
  <si>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</si>
  <si>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</si>
  <si>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</si>
  <si>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</si>
  <si>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</si>
  <si>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</si>
  <si>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</si>
  <si>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</si>
  <si>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</si>
  <si>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</si>
  <si>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</si>
  <si>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</si>
  <si>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</si>
  <si>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</si>
  <si>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</si>
  <si>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</si>
  <si>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</si>
  <si>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</si>
  <si>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</si>
  <si>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</si>
  <si>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</si>
  <si>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</si>
  <si>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</si>
  <si>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</si>
  <si>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</si>
  <si>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</si>
  <si>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</si>
  <si>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</si>
  <si>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</si>
  <si>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</si>
  <si>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</si>
  <si>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</si>
  <si>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</si>
  <si>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</si>
  <si>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</si>
  <si>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</si>
  <si>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</si>
  <si>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</si>
  <si>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</si>
  <si>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</si>
  <si>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</si>
  <si>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</si>
  <si>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</si>
  <si>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</si>
  <si>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</si>
  <si>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</si>
  <si>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</si>
  <si>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</si>
  <si>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</si>
  <si>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</si>
  <si>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</si>
  <si>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</si>
  <si>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</si>
  <si>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</si>
  <si>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</si>
  <si>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</si>
  <si>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</si>
  <si>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</si>
  <si>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</si>
  <si>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</si>
  <si>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</si>
  <si>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</si>
  <si>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</si>
  <si>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</si>
  <si>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</si>
  <si>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</si>
  <si>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</si>
  <si>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</si>
  <si>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</si>
  <si>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</si>
  <si>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</si>
  <si>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</si>
  <si>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</si>
  <si>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</si>
  <si>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</si>
  <si>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</si>
  <si>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</si>
  <si>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</si>
  <si>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</si>
  <si>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</si>
  <si>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</si>
  <si>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</si>
  <si>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</si>
  <si>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</si>
  <si>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</si>
  <si>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</si>
  <si>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</si>
  <si>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</si>
  <si>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</si>
  <si>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</si>
  <si>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</si>
  <si>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</si>
  <si>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</si>
  <si>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</si>
  <si>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</si>
  <si>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</si>
  <si>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</si>
  <si>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</si>
  <si>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</si>
  <si>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</si>
  <si>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</si>
  <si>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</si>
  <si>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</si>
  <si>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</si>
  <si>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</si>
  <si>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</si>
  <si>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</si>
  <si>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</si>
  <si>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</si>
  <si>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</si>
  <si>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</si>
  <si>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</si>
  <si>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</si>
  <si>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</si>
  <si>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</si>
  <si>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</si>
  <si>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</si>
  <si>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</si>
  <si>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</si>
  <si>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</si>
  <si>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</si>
  <si>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</si>
  <si>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</si>
  <si>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</si>
  <si>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</si>
  <si>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</si>
  <si>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</si>
  <si>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</si>
  <si>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</si>
  <si>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</si>
  <si>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</si>
  <si>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</si>
  <si>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</si>
  <si>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</si>
  <si>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</si>
  <si>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</si>
  <si>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</si>
  <si>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</si>
  <si>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</si>
  <si>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</si>
  <si>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</si>
  <si>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</si>
  <si>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</si>
  <si>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</si>
  <si>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</si>
  <si>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</si>
  <si>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</si>
  <si>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</si>
  <si>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</si>
  <si>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</si>
  <si>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</si>
  <si>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</si>
  <si>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</si>
  <si>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</si>
  <si>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</si>
  <si>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</si>
  <si>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</si>
  <si>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</si>
  <si>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</si>
  <si>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</si>
  <si>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</si>
  <si>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</si>
  <si>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</si>
  <si>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</si>
  <si>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</si>
  <si>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</si>
  <si>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</si>
  <si>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</si>
  <si>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</si>
  <si>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</si>
  <si>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</si>
  <si>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</si>
  <si>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</si>
  <si>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</si>
  <si>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</si>
  <si>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</si>
  <si>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</si>
  <si>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</si>
  <si>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</si>
  <si>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</si>
  <si>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</si>
  <si>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</si>
  <si>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</si>
  <si>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</si>
  <si>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</si>
  <si>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</si>
  <si>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</si>
  <si>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</si>
  <si>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</si>
  <si>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</si>
  <si>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</si>
  <si>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</si>
  <si>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</si>
  <si>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</si>
  <si>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</si>
  <si>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</si>
  <si>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</si>
  <si>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</si>
  <si>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</si>
  <si>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</si>
  <si>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</si>
  <si>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</si>
  <si>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</si>
  <si>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</si>
  <si>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</si>
  <si>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</si>
  <si>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</si>
  <si>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</si>
  <si>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</si>
  <si>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</si>
  <si>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</si>
  <si>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</si>
  <si>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</si>
  <si>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</si>
  <si>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</si>
  <si>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</si>
  <si>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</si>
  <si>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</si>
  <si>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</si>
  <si>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</si>
  <si>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</si>
  <si>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</si>
  <si>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</si>
  <si>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</si>
  <si>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</si>
  <si>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</si>
  <si>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</si>
  <si>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</si>
  <si>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</si>
  <si>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</si>
  <si>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</si>
  <si>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</si>
  <si>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</si>
  <si>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</si>
  <si>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</si>
  <si>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</si>
  <si>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</si>
  <si>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</si>
  <si>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</si>
  <si>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</si>
  <si>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</si>
  <si>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</si>
  <si>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</si>
  <si>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</si>
  <si>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</si>
  <si>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</si>
  <si>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</si>
  <si>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</si>
  <si>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</si>
  <si>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</si>
  <si>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</si>
  <si>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</si>
  <si>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</si>
  <si>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</si>
  <si>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</si>
  <si>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</si>
  <si>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</si>
  <si>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</si>
  <si>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</si>
  <si>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</si>
  <si>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</si>
  <si>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</si>
  <si>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</si>
  <si>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</si>
  <si>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</si>
  <si>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</si>
  <si>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</si>
  <si>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</si>
  <si>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</si>
  <si>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</si>
  <si>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</si>
  <si>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</si>
  <si>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</si>
  <si>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</si>
  <si>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</si>
  <si>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</si>
  <si>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</si>
  <si>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</si>
  <si>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</si>
  <si>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</si>
  <si>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</si>
  <si>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</si>
  <si>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</si>
  <si>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</si>
  <si>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</si>
  <si>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</si>
  <si>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</si>
  <si>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</si>
  <si>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</si>
  <si>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</si>
  <si>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</si>
  <si>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</si>
  <si>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</si>
  <si>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</si>
  <si>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</si>
  <si>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</si>
  <si>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</si>
  <si>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</si>
  <si>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</si>
  <si>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</si>
  <si>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</si>
  <si>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</si>
  <si>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</si>
  <si>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</si>
  <si>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</si>
  <si>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</si>
  <si>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</si>
  <si>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</si>
  <si>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</si>
  <si>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</si>
  <si>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</si>
  <si>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</si>
  <si>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</si>
  <si>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</si>
  <si>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</si>
  <si>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</si>
  <si>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</si>
  <si>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</si>
  <si>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</si>
  <si>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</si>
  <si>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</si>
  <si>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</si>
  <si>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</si>
  <si>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</si>
  <si>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</si>
  <si>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</si>
  <si>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</si>
  <si>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</si>
  <si>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</si>
  <si>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</si>
  <si>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</si>
  <si>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</si>
  <si>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</si>
  <si>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</si>
  <si>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</si>
  <si>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</si>
  <si>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</si>
  <si>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</si>
  <si>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</si>
  <si>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</si>
  <si>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</si>
  <si>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</si>
  <si>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</si>
  <si>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</si>
  <si>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</si>
  <si>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</si>
  <si>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</si>
  <si>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</si>
  <si>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</si>
  <si>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</si>
  <si>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</si>
  <si>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</si>
  <si>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</si>
  <si>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</si>
  <si>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</si>
  <si>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</si>
  <si>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</si>
  <si>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</si>
  <si>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</si>
  <si>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</si>
  <si>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</si>
  <si>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</si>
  <si>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</si>
  <si>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</si>
  <si>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</si>
  <si>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</si>
  <si>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</si>
  <si>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</si>
  <si>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</si>
  <si>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</si>
  <si>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</si>
  <si>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</si>
  <si>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</si>
  <si>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</si>
  <si>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</si>
  <si>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</si>
  <si>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</si>
  <si>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</si>
  <si>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</si>
  <si>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</si>
  <si>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</si>
  <si>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</si>
  <si>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</si>
  <si>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</si>
  <si>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</si>
  <si>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</si>
  <si>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</si>
  <si>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</si>
  <si>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</si>
  <si>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</si>
  <si>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</si>
  <si>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</si>
  <si>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</si>
  <si>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</si>
  <si>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</si>
  <si>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</si>
  <si>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</si>
  <si>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</si>
  <si>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</si>
  <si>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</si>
  <si>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</si>
  <si>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</si>
  <si>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</si>
  <si>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</si>
  <si>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</si>
  <si>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</si>
  <si>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</si>
  <si>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</si>
  <si>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</si>
  <si>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</si>
  <si>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</si>
  <si>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</si>
  <si>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</si>
  <si>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</si>
  <si>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</si>
  <si>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</si>
  <si>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</si>
  <si>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</si>
  <si>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</si>
  <si>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</si>
  <si>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</si>
  <si>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</si>
  <si>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</si>
  <si>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</si>
  <si>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</si>
  <si>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</si>
  <si>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</si>
  <si>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</si>
  <si>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</si>
  <si>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</si>
  <si>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</si>
  <si>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</si>
  <si>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</si>
  <si>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</si>
  <si>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</si>
  <si>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</si>
  <si>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</si>
  <si>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</si>
  <si>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</si>
  <si>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</si>
  <si>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</si>
  <si>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</si>
  <si>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</si>
  <si>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</si>
  <si>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</si>
  <si>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</si>
  <si>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</si>
  <si>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</si>
  <si>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</si>
  <si>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</si>
  <si>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</si>
  <si>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</si>
  <si>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</si>
  <si>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</si>
  <si>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</si>
  <si>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</si>
  <si>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</si>
  <si>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</si>
  <si>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</si>
  <si>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</si>
  <si>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</si>
  <si>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</si>
  <si>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</si>
  <si>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</si>
  <si>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</si>
  <si>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</si>
  <si>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</si>
  <si>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</si>
  <si>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</si>
  <si>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</si>
  <si>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</si>
  <si>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</si>
  <si>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</si>
  <si>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</si>
  <si>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</si>
  <si>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</si>
  <si>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</si>
  <si>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</si>
  <si>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</si>
  <si>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</si>
  <si>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</si>
  <si>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</si>
  <si>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</si>
  <si>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</si>
  <si>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</si>
  <si>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</si>
  <si>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</si>
  <si>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</si>
  <si>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</si>
  <si>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</si>
  <si>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</si>
  <si>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</si>
  <si>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</si>
  <si>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</si>
  <si>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</si>
  <si>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</si>
  <si>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</si>
  <si>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</si>
  <si>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</si>
  <si>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</si>
  <si>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</si>
  <si>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</si>
  <si>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</si>
  <si>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</si>
  <si>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</si>
  <si>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</si>
  <si>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</si>
  <si>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</si>
  <si>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</si>
  <si>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</si>
  <si>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</si>
  <si>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</si>
  <si>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</si>
  <si>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</si>
  <si>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</si>
  <si>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</si>
  <si>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</si>
  <si>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</si>
  <si>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</si>
  <si>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</si>
  <si>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</si>
  <si>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</si>
  <si>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</si>
  <si>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</si>
  <si>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</si>
  <si>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</si>
  <si>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</si>
  <si>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</si>
  <si>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</si>
  <si>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</si>
  <si>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</si>
  <si>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</si>
  <si>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</si>
  <si>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</si>
  <si>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</si>
  <si>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</si>
  <si>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</si>
  <si>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</si>
  <si>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</si>
  <si>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</si>
  <si>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</si>
  <si>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</si>
  <si>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</si>
  <si>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</si>
  <si>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</si>
  <si>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</si>
  <si>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</si>
  <si>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</si>
  <si>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</si>
  <si>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</si>
  <si>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</si>
  <si>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</si>
  <si>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</si>
  <si>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</si>
  <si>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</si>
  <si>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</si>
  <si>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</si>
  <si>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</si>
  <si>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</si>
  <si>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</si>
  <si>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</si>
  <si>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</si>
  <si>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</si>
  <si>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</si>
  <si>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</si>
  <si>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</si>
  <si>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</si>
  <si>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</si>
  <si>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</si>
  <si>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</si>
  <si>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</si>
  <si>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</si>
  <si>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</si>
  <si>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</si>
  <si>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</si>
  <si>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</si>
  <si>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</si>
  <si>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</si>
  <si>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</si>
  <si>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</si>
  <si>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</si>
  <si>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</si>
  <si>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</si>
  <si>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</si>
  <si>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</si>
  <si>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</si>
  <si>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</si>
  <si>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</si>
  <si>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</si>
  <si>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</si>
  <si>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</si>
  <si>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</si>
  <si>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</si>
  <si>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</si>
  <si>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</si>
  <si>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</si>
  <si>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</si>
  <si>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</si>
  <si>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</si>
  <si>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</si>
  <si>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</si>
  <si>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</si>
  <si>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</si>
  <si>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</si>
  <si>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</si>
  <si>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</si>
  <si>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</si>
  <si>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</si>
  <si>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</si>
  <si>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</si>
  <si>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</si>
  <si>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</si>
  <si>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</si>
  <si>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</si>
  <si>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</si>
  <si>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</si>
  <si>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</si>
  <si>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</si>
  <si>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</si>
  <si>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</si>
  <si>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</si>
  <si>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</si>
  <si>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</si>
  <si>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</si>
  <si>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</si>
  <si>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</si>
  <si>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</si>
  <si>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</si>
  <si>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</si>
  <si>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</si>
  <si>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</si>
  <si>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</si>
  <si>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</si>
  <si>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</si>
  <si>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</si>
  <si>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</si>
  <si>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</si>
  <si>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</si>
  <si>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</si>
  <si>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</si>
  <si>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</si>
  <si>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</si>
  <si>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</si>
  <si>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</si>
  <si>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</si>
  <si>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</si>
  <si>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</si>
  <si>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</si>
  <si>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</si>
  <si>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</si>
  <si>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</si>
  <si>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</si>
  <si>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</si>
  <si>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</si>
  <si>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</si>
  <si>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</si>
  <si>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</si>
  <si>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</si>
  <si>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</si>
  <si>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</si>
  <si>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</si>
  <si>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</si>
  <si>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</si>
  <si>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</si>
  <si>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</si>
  <si>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</si>
  <si>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</si>
  <si>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</si>
  <si>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</si>
  <si>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</si>
  <si>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</si>
  <si>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</si>
  <si>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</si>
  <si>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</si>
  <si>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</si>
  <si>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</si>
  <si>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</si>
  <si>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</si>
  <si>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</si>
  <si>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</si>
  <si>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</si>
  <si>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</si>
  <si>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</si>
  <si>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</si>
  <si>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</si>
  <si>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</si>
  <si>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</si>
  <si>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</si>
  <si>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</si>
  <si>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</si>
  <si>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</si>
  <si>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</si>
  <si>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</si>
  <si>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</si>
  <si>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</si>
  <si>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</si>
  <si>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</si>
  <si>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</si>
  <si>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</si>
  <si>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</si>
  <si>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</si>
  <si>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</si>
  <si>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</si>
  <si>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</si>
  <si>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</si>
  <si>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</si>
  <si>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</si>
  <si>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</si>
  <si>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</si>
  <si>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</si>
  <si>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</si>
  <si>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</si>
  <si>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</si>
  <si>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</si>
  <si>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</si>
  <si>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</si>
  <si>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</si>
  <si>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</si>
  <si>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</si>
  <si>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</si>
  <si>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</si>
  <si>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</si>
  <si>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</si>
  <si>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</si>
  <si>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</si>
  <si>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</si>
  <si>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</si>
  <si>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</si>
  <si>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</si>
  <si>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</si>
  <si>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</si>
  <si>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</si>
  <si>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</si>
  <si>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</si>
  <si>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</si>
  <si>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</si>
  <si>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</si>
  <si>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</si>
  <si>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</si>
  <si>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</si>
  <si>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</si>
  <si>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</si>
  <si>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</si>
  <si>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</si>
  <si>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</si>
  <si>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</si>
  <si>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</si>
  <si>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</si>
  <si>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</si>
  <si>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</si>
  <si>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</si>
  <si>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</si>
  <si>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</si>
  <si>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</si>
  <si>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</si>
  <si>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</si>
  <si>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</si>
  <si>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</si>
  <si>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</si>
  <si>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</si>
  <si>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</si>
  <si>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</si>
  <si>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</si>
  <si>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</si>
  <si>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</si>
  <si>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</si>
  <si>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</si>
  <si>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</si>
  <si>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</si>
  <si>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</si>
  <si>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</si>
  <si>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</si>
  <si>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</si>
  <si>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</si>
  <si>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</si>
  <si>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</si>
  <si>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</si>
  <si>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</si>
  <si>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</si>
  <si>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</si>
  <si>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</si>
  <si>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</si>
  <si>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</si>
  <si>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</si>
  <si>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</si>
  <si>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</si>
  <si>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</si>
  <si>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</si>
  <si>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</si>
  <si>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</si>
  <si>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</si>
  <si>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</si>
  <si>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</si>
  <si>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</si>
  <si>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</si>
  <si>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</si>
  <si>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</si>
  <si>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</si>
  <si>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</si>
  <si>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</si>
  <si>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</si>
  <si>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</si>
  <si>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</si>
  <si>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</si>
  <si>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</si>
  <si>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</si>
  <si>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</si>
  <si>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</si>
  <si>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</si>
  <si>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</si>
  <si>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</si>
  <si>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</si>
  <si>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</si>
  <si>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</si>
  <si>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</si>
  <si>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</si>
  <si>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</si>
  <si>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</si>
  <si>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</si>
  <si>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</si>
  <si>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</si>
  <si>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</si>
  <si>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</si>
  <si>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</si>
  <si>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</si>
  <si>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</si>
  <si>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</si>
  <si>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</si>
  <si>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</si>
  <si>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</si>
  <si>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</si>
  <si>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</si>
  <si>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</si>
  <si>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</si>
  <si>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</si>
  <si>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</si>
  <si>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</si>
  <si>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</si>
  <si>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</si>
  <si>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</si>
  <si>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</si>
  <si>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</si>
  <si>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</si>
  <si>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</si>
  <si>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</si>
  <si>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</si>
  <si>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</si>
  <si>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</si>
  <si>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</si>
  <si>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</si>
  <si>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</si>
  <si>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</si>
  <si>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</si>
  <si>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</si>
  <si>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</si>
  <si>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</si>
  <si>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</si>
  <si>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</si>
  <si>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</si>
  <si>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</si>
  <si>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</si>
  <si>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</si>
  <si>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</si>
  <si>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</si>
  <si>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</si>
  <si>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</si>
  <si>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</si>
  <si>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</si>
  <si>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</si>
  <si>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</si>
  <si>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</si>
  <si>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</si>
  <si>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</si>
  <si>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</si>
  <si>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</si>
  <si>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</si>
  <si>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</si>
  <si>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</si>
  <si>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</si>
  <si>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</si>
  <si>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</si>
  <si>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</si>
  <si>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</si>
  <si>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</si>
  <si>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</si>
  <si>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</si>
  <si>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</si>
  <si>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</si>
  <si>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</si>
  <si>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</si>
  <si>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</si>
  <si>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</si>
  <si>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</si>
  <si>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</si>
  <si>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</si>
  <si>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</si>
  <si>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</si>
  <si>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</si>
  <si>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</si>
  <si>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</si>
  <si>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</si>
  <si>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</si>
  <si>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</si>
  <si>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</si>
  <si>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</si>
  <si>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</si>
  <si>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</si>
  <si>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</si>
  <si>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</si>
  <si>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</si>
  <si>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</si>
  <si>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</si>
  <si>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</si>
  <si>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</si>
  <si>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</si>
  <si>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</si>
  <si>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</si>
  <si>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</si>
  <si>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</si>
  <si>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</si>
  <si>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</si>
  <si>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</si>
  <si>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</si>
  <si>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</si>
  <si>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</si>
  <si>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</si>
  <si>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</si>
  <si>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</si>
  <si>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</si>
  <si>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</si>
  <si>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</si>
  <si>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</si>
  <si>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</si>
  <si>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</si>
  <si>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</si>
  <si>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</si>
  <si>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</si>
  <si>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</si>
  <si>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</si>
  <si>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</si>
  <si>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</si>
  <si>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</si>
  <si>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</si>
  <si>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</si>
  <si>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</si>
  <si>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</si>
  <si>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</si>
  <si>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</si>
  <si>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</si>
  <si>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</si>
  <si>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</si>
  <si>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</si>
  <si>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</si>
  <si>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</si>
  <si>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</si>
  <si>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</si>
  <si>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</si>
  <si>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</si>
  <si>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</si>
  <si>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</si>
  <si>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</si>
  <si>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</si>
  <si>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</si>
  <si>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</si>
  <si>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</si>
  <si>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</si>
  <si>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</si>
  <si>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</si>
  <si>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</si>
  <si>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</si>
  <si>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</si>
  <si>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</si>
  <si>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</si>
  <si>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</si>
  <si>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</si>
  <si>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</si>
  <si>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</si>
  <si>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</si>
  <si>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</si>
  <si>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</si>
  <si>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</si>
  <si>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</si>
  <si>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</si>
  <si>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</si>
  <si>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</si>
  <si>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</si>
  <si>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</si>
  <si>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</si>
  <si>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</si>
  <si>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</si>
  <si>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</si>
  <si>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</si>
  <si>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</si>
  <si>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</si>
  <si>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</si>
  <si>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</si>
  <si>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</si>
  <si>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</si>
  <si>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</si>
  <si>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</si>
  <si>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</si>
  <si>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</si>
  <si>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</si>
  <si>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</si>
  <si>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</si>
  <si>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</si>
  <si>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</si>
  <si>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</si>
  <si>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</si>
  <si>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</si>
  <si>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</si>
  <si>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</si>
  <si>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</si>
  <si>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</si>
  <si>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</si>
  <si>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</si>
  <si>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</si>
  <si>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</si>
  <si>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</si>
  <si>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</si>
  <si>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</si>
  <si>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</si>
  <si>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</si>
  <si>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</si>
  <si>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</si>
  <si>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</si>
  <si>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</si>
  <si>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</si>
  <si>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</si>
  <si>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</si>
  <si>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</si>
  <si>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</si>
  <si>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</si>
  <si>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</si>
  <si>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</si>
  <si>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</si>
  <si>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</si>
  <si>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</si>
  <si>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</si>
  <si>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</si>
  <si>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</si>
  <si>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</si>
  <si>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</si>
  <si>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</si>
  <si>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</si>
  <si>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</si>
  <si>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</si>
  <si>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</si>
  <si>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</si>
  <si>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</si>
  <si>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</si>
  <si>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</si>
  <si>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</si>
  <si>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</si>
  <si>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</si>
  <si>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</si>
  <si>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</si>
  <si>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</si>
  <si>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</si>
  <si>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</si>
  <si>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</si>
  <si>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</si>
  <si>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</si>
  <si>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</si>
  <si>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</si>
  <si>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</si>
  <si>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</si>
  <si>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</si>
  <si>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</si>
  <si>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</si>
  <si>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</si>
  <si>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</si>
  <si>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</si>
  <si>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</si>
  <si>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</si>
  <si>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</si>
  <si>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</si>
  <si>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</si>
  <si>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</si>
  <si>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</si>
  <si>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</si>
  <si>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</si>
  <si>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</si>
  <si>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</si>
  <si>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</si>
  <si>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</si>
  <si>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</si>
  <si>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</si>
  <si>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</si>
  <si>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</si>
  <si>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</si>
  <si>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</si>
  <si>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</si>
  <si>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</si>
  <si>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</si>
  <si>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</si>
  <si>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</si>
  <si>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</si>
  <si>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</si>
  <si>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</si>
  <si>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</si>
  <si>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</si>
  <si>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</si>
  <si>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</si>
  <si>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</si>
  <si>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</si>
  <si>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</si>
  <si>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</si>
  <si>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</si>
  <si>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</si>
  <si>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</si>
  <si>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</si>
  <si>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</si>
  <si>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</si>
  <si>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</si>
  <si>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</si>
  <si>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</si>
  <si>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</si>
  <si>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</si>
  <si>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</si>
  <si>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</si>
  <si>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</si>
  <si>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</si>
  <si>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</si>
  <si>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</si>
  <si>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</si>
  <si>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</si>
  <si>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</si>
  <si>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</si>
  <si>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</si>
  <si>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</si>
  <si>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</si>
  <si>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</si>
  <si>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</si>
  <si>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</si>
  <si>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</si>
  <si>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</si>
  <si>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</si>
  <si>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</si>
  <si>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</si>
  <si>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</si>
  <si>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</si>
  <si>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</si>
  <si>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</si>
  <si>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</si>
  <si>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</si>
  <si>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</si>
  <si>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</si>
  <si>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</si>
  <si>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</si>
  <si>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</si>
  <si>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</si>
  <si>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</si>
  <si>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</si>
  <si>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</si>
  <si>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</si>
  <si>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</si>
  <si>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</si>
  <si>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</si>
  <si>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</si>
  <si>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</si>
  <si>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</si>
  <si>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</si>
  <si>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</si>
  <si>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</si>
  <si>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</si>
  <si>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</si>
  <si>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</si>
  <si>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</si>
  <si>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</si>
  <si>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</si>
  <si>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</si>
  <si>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</si>
  <si>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</si>
  <si>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</si>
  <si>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</si>
  <si>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</si>
  <si>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</si>
  <si>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</si>
  <si>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</si>
  <si>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</si>
  <si>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</si>
  <si>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</si>
  <si>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</si>
  <si>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</si>
  <si>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</si>
  <si>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</si>
  <si>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</si>
  <si>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</si>
  <si>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</si>
  <si>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</si>
  <si>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</si>
  <si>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</si>
  <si>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</si>
  <si>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</si>
  <si>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</si>
  <si>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</si>
  <si>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</si>
  <si>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</si>
  <si>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</si>
  <si>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</si>
  <si>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</si>
  <si>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</si>
  <si>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</si>
  <si>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</si>
  <si>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</si>
  <si>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</si>
  <si>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</si>
  <si>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</si>
  <si>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</si>
  <si>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</si>
  <si>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</si>
  <si>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</si>
  <si>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</si>
  <si>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</si>
  <si>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</si>
  <si>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</si>
  <si>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</si>
  <si>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</si>
  <si>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</si>
  <si>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</si>
  <si>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</si>
  <si>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</si>
  <si>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</si>
  <si>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</si>
  <si>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</si>
  <si>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</si>
  <si>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</si>
  <si>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</si>
  <si>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</si>
  <si>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</si>
  <si>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</si>
  <si>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</si>
  <si>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</si>
  <si>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</si>
  <si>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</si>
  <si>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</si>
  <si>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</si>
  <si>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</si>
  <si>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</si>
  <si>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</si>
  <si>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</si>
  <si>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</si>
  <si>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</si>
  <si>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</si>
  <si>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</si>
  <si>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</si>
  <si>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</si>
  <si>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</si>
  <si>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</si>
  <si>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</si>
  <si>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</si>
  <si>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</si>
  <si>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</si>
  <si>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</si>
  <si>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</si>
  <si>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</si>
  <si>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</si>
  <si>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</si>
  <si>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</si>
  <si>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</si>
  <si>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</si>
  <si>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</si>
  <si>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</si>
  <si>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</si>
  <si>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</si>
  <si>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</si>
  <si>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</si>
  <si>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</si>
  <si>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</si>
  <si>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</si>
  <si>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</si>
  <si>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</si>
  <si>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</si>
  <si>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</si>
  <si>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</si>
  <si>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</si>
  <si>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</si>
  <si>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</si>
  <si>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</si>
  <si>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</si>
  <si>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</si>
  <si>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</si>
  <si>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</si>
  <si>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</si>
  <si>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</si>
  <si>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</si>
  <si>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</si>
  <si>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</si>
  <si>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</si>
  <si>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</si>
  <si>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</si>
  <si>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</si>
  <si>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</si>
  <si>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</si>
  <si>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</si>
  <si>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</si>
  <si>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</si>
  <si>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</si>
  <si>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</si>
  <si>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</si>
  <si>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</si>
  <si>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</si>
  <si>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</si>
  <si>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</si>
  <si>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</si>
  <si>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</si>
  <si>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</si>
  <si>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</si>
  <si>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</si>
  <si>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</si>
  <si>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</si>
  <si>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</si>
  <si>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</si>
  <si>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</si>
  <si>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</si>
  <si>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</si>
  <si>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</si>
  <si>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</si>
  <si>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</si>
  <si>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</si>
  <si>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</si>
  <si>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</si>
  <si>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</si>
  <si>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</si>
  <si>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</si>
  <si>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</si>
  <si>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</si>
  <si>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</si>
  <si>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</si>
  <si>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</si>
  <si>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</si>
  <si>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</si>
  <si>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</si>
  <si>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</si>
  <si>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</si>
  <si>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</si>
  <si>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</si>
  <si>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</si>
  <si>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</si>
  <si>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</si>
  <si>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</si>
  <si>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</si>
  <si>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</si>
  <si>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</si>
  <si>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</si>
  <si>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</si>
  <si>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</si>
  <si>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</si>
  <si>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</si>
  <si>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</si>
  <si>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</si>
  <si>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</si>
  <si>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</si>
  <si>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</si>
  <si>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</si>
  <si>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</si>
  <si>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</si>
  <si>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</si>
  <si>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</si>
  <si>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</si>
  <si>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</si>
  <si>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</si>
  <si>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</si>
  <si>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</si>
  <si>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</si>
  <si>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</si>
  <si>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</si>
  <si>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</si>
  <si>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</si>
  <si>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</si>
  <si>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</si>
  <si>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</si>
  <si>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</si>
  <si>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</si>
  <si>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</si>
  <si>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</si>
  <si>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</si>
  <si>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</si>
  <si>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</si>
  <si>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</si>
  <si>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</si>
  <si>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</si>
  <si>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</si>
  <si>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</si>
  <si>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</si>
  <si>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</si>
  <si>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</si>
  <si>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</si>
  <si>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</si>
  <si>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</si>
  <si>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</si>
  <si>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</si>
  <si>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</si>
  <si>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</si>
  <si>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</si>
  <si>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</si>
  <si>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</si>
  <si>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</si>
  <si>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</si>
  <si>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</si>
  <si>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</si>
  <si>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</si>
  <si>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</si>
  <si>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</si>
  <si>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</si>
  <si>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</si>
  <si>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</si>
  <si>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</si>
  <si>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</si>
  <si>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</si>
  <si>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</si>
  <si>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</si>
  <si>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</si>
  <si>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</si>
  <si>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</si>
  <si>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</si>
  <si>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</si>
  <si>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</si>
  <si>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</si>
  <si>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</si>
  <si>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</si>
  <si>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</si>
  <si>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</si>
  <si>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</si>
  <si>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</si>
  <si>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</si>
  <si>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</si>
  <si>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</si>
  <si>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</si>
  <si>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</si>
  <si>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</si>
  <si>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</si>
  <si>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</si>
  <si>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</si>
  <si>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</si>
  <si>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</si>
  <si>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</si>
  <si>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</si>
  <si>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</si>
  <si>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</si>
  <si>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</si>
  <si>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</si>
  <si>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</si>
  <si>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</si>
  <si>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</si>
  <si>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</si>
  <si>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</si>
  <si>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</si>
  <si>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</si>
  <si>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</si>
  <si>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</si>
  <si>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</si>
  <si>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</si>
  <si>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</si>
  <si>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</si>
  <si>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</si>
  <si>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</si>
  <si>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</si>
  <si>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</si>
  <si>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</si>
  <si>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</si>
  <si>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</si>
  <si>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</si>
  <si>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</si>
  <si>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</si>
  <si>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</si>
  <si>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</si>
  <si>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</si>
  <si>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</si>
  <si>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</si>
  <si>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</si>
  <si>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</si>
  <si>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</si>
  <si>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</si>
  <si>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</si>
  <si>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</si>
  <si>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</si>
  <si>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</si>
  <si>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</si>
  <si>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</si>
  <si>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</si>
  <si>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</si>
  <si>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</si>
  <si>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</si>
  <si>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</si>
  <si>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</si>
  <si>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</si>
  <si>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</si>
  <si>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</si>
  <si>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</si>
  <si>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</si>
  <si>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</si>
  <si>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</si>
  <si>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</si>
  <si>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</si>
  <si>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</si>
  <si>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</si>
  <si>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</si>
  <si>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</si>
  <si>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</si>
  <si>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</si>
  <si>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</si>
  <si>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</si>
  <si>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</si>
  <si>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</si>
  <si>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</si>
  <si>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</si>
  <si>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</si>
  <si>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</si>
  <si>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</si>
  <si>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</si>
  <si>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</si>
  <si>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</si>
  <si>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</si>
  <si>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</si>
  <si>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</si>
  <si>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</si>
  <si>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</si>
  <si>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</si>
  <si>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</si>
  <si>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</si>
  <si>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</si>
  <si>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</si>
  <si>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</si>
  <si>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</si>
  <si>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</si>
  <si>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</si>
  <si>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</si>
  <si>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</si>
  <si>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</si>
  <si>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</si>
  <si>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</si>
  <si>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</si>
  <si>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</si>
  <si>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</si>
  <si>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</si>
  <si>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</si>
  <si>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</si>
  <si>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</si>
  <si>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</si>
  <si>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</si>
  <si>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</si>
  <si>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</si>
  <si>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</si>
  <si>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</si>
  <si>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</si>
  <si>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</si>
  <si>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</si>
  <si>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</si>
  <si>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</si>
  <si>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</si>
  <si>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</si>
  <si>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</si>
  <si>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</si>
  <si>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</si>
  <si>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</si>
  <si>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</si>
  <si>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</si>
  <si>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</si>
  <si>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</si>
  <si>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</si>
  <si>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</si>
  <si>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</si>
  <si>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</si>
  <si>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</si>
  <si>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</si>
  <si>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</si>
  <si>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</si>
  <si>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</si>
  <si>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</si>
  <si>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</si>
  <si>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</si>
  <si>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</si>
  <si>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</si>
  <si>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</si>
  <si>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</si>
  <si>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</si>
  <si>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</si>
  <si>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</si>
  <si>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</si>
  <si>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</si>
  <si>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</si>
  <si>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</si>
  <si>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</si>
  <si>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</si>
  <si>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</si>
  <si>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</si>
  <si>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</si>
  <si>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</si>
  <si>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</si>
  <si>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</si>
  <si>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</si>
  <si>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</si>
  <si>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</si>
  <si>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</si>
  <si>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</si>
  <si>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</si>
  <si>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</si>
  <si>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</si>
  <si>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</si>
  <si>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</si>
  <si>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</si>
  <si>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</si>
  <si>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</si>
  <si>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</si>
  <si>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</si>
  <si>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</si>
  <si>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</si>
  <si>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</si>
  <si>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</si>
  <si>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</si>
  <si>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</si>
  <si>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</si>
  <si>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</si>
  <si>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</si>
  <si>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</si>
  <si>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</si>
  <si>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</si>
  <si>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</si>
  <si>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</si>
  <si>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</si>
  <si>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</si>
  <si>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</si>
  <si>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</si>
  <si>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</si>
  <si>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</si>
  <si>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</si>
  <si>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</si>
  <si>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</si>
  <si>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</si>
  <si>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</si>
  <si>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</si>
  <si>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</si>
  <si>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</si>
  <si>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</si>
  <si>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</si>
  <si>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</si>
  <si>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</si>
  <si>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</si>
  <si>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</si>
  <si>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</si>
  <si>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</si>
  <si>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</si>
  <si>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</si>
  <si>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</si>
  <si>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</si>
  <si>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</si>
  <si>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</si>
  <si>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</si>
  <si>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</si>
  <si>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</si>
  <si>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</si>
  <si>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</si>
  <si>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</si>
  <si>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</si>
  <si>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</si>
  <si>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</si>
  <si>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</si>
  <si>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</si>
  <si>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</si>
  <si>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</si>
  <si>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</si>
  <si>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</si>
  <si>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</si>
  <si>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</si>
  <si>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</si>
  <si>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</si>
  <si>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</si>
  <si>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</si>
  <si>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</si>
  <si>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</si>
  <si>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</si>
  <si>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</si>
  <si>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</si>
  <si>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</si>
  <si>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</si>
  <si>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</si>
  <si>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</si>
  <si>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</si>
  <si>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</si>
  <si>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</si>
  <si>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</si>
  <si>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</si>
  <si>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</si>
  <si>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</si>
  <si>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</si>
  <si>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</si>
  <si>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</si>
  <si>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</si>
  <si>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</si>
  <si>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</si>
  <si>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</si>
  <si>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</si>
  <si>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</si>
  <si>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</si>
  <si>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</si>
  <si>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</si>
  <si>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</si>
  <si>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</si>
  <si>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</si>
  <si>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</si>
  <si>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</si>
  <si>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</si>
  <si>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</si>
  <si>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</si>
  <si>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</si>
  <si>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</si>
  <si>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</si>
  <si>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</si>
  <si>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</si>
  <si>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</si>
  <si>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</si>
  <si>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</si>
  <si>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</si>
  <si>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</si>
  <si>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</si>
  <si>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</si>
  <si>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</si>
  <si>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</si>
  <si>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</si>
  <si>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</si>
  <si>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</si>
  <si>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</si>
  <si>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</si>
  <si>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</si>
  <si>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</si>
  <si>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</si>
  <si>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</si>
  <si>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</si>
  <si>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</si>
  <si>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</si>
  <si>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</si>
  <si>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</si>
  <si>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</si>
  <si>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</si>
  <si>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</si>
  <si>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</si>
  <si>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</si>
  <si>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</si>
  <si>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</si>
  <si>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</si>
  <si>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</si>
  <si>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</si>
  <si>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</si>
  <si>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</si>
  <si>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</si>
  <si>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</si>
  <si>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</si>
  <si>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</si>
  <si>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</si>
  <si>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</si>
  <si>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</si>
  <si>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</si>
  <si>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</si>
  <si>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</si>
  <si>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</si>
  <si>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</si>
  <si>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</si>
  <si>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</si>
  <si>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</si>
  <si>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</si>
  <si>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</si>
  <si>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</si>
  <si>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</si>
  <si>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</si>
  <si>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</si>
  <si>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</si>
  <si>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</si>
  <si>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</si>
  <si>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</si>
  <si>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</si>
  <si>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</si>
  <si>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</si>
  <si>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</si>
  <si>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</si>
  <si>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</si>
  <si>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</si>
  <si>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</si>
  <si>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</si>
  <si>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</si>
  <si>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</si>
  <si>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</si>
  <si>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</si>
  <si>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</si>
  <si>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</si>
  <si>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</si>
  <si>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</si>
  <si>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</si>
  <si>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</si>
  <si>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</si>
  <si>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</si>
  <si>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</si>
  <si>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</si>
  <si>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</si>
  <si>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</si>
  <si>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</si>
  <si>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</si>
  <si>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</si>
  <si>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</si>
  <si>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</si>
  <si>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</si>
  <si>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</si>
  <si>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</si>
  <si>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</si>
  <si>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</si>
  <si>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</si>
  <si>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</si>
  <si>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</si>
  <si>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</si>
  <si>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</si>
  <si>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</si>
  <si>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</si>
  <si>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</si>
  <si>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</si>
  <si>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</si>
  <si>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</si>
  <si>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</si>
  <si>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</si>
  <si>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</si>
  <si>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</si>
  <si>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</si>
  <si>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</si>
  <si>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</si>
  <si>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</si>
  <si>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</si>
  <si>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</si>
  <si>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</si>
  <si>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</si>
  <si>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</si>
  <si>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</si>
  <si>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</si>
  <si>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</si>
  <si>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</si>
  <si>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</si>
  <si>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</si>
  <si>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</si>
  <si>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</si>
  <si>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</si>
  <si>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</si>
  <si>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</si>
  <si>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</si>
  <si>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</si>
  <si>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</si>
  <si>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</si>
  <si>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</si>
  <si>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</si>
  <si>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</si>
  <si>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</si>
  <si>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</si>
  <si>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</si>
  <si>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</si>
  <si>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</si>
  <si>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</si>
  <si>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</si>
  <si>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</si>
  <si>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</si>
  <si>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</si>
  <si>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</si>
  <si>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</si>
  <si>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</si>
  <si>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</si>
  <si>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</si>
  <si>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</si>
  <si>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</si>
  <si>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</si>
  <si>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</si>
  <si>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</si>
  <si>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</si>
  <si>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</si>
  <si>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</si>
  <si>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</si>
  <si>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</si>
  <si>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</si>
  <si>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</si>
  <si>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</si>
  <si>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</si>
  <si>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</si>
  <si>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</si>
  <si>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</si>
  <si>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</si>
  <si>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</si>
  <si>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</si>
  <si>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</si>
  <si>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</si>
  <si>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</si>
  <si>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</si>
  <si>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</si>
  <si>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</si>
  <si>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</si>
  <si>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</si>
  <si>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</si>
  <si>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</si>
  <si>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</si>
  <si>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</si>
  <si>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</si>
  <si>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</si>
  <si>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</si>
  <si>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</si>
  <si>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</si>
  <si>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</si>
  <si>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</si>
  <si>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</si>
  <si>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</si>
  <si>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</si>
  <si>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</si>
  <si>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</si>
  <si>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</si>
  <si>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</si>
  <si>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</si>
  <si>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</si>
  <si>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</si>
  <si>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</si>
  <si>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</si>
  <si>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</si>
  <si>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</si>
  <si>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</si>
  <si>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</si>
  <si>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</si>
  <si>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</si>
  <si>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</si>
  <si>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</si>
  <si>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</si>
  <si>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</si>
  <si>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</si>
  <si>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</si>
  <si>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</si>
  <si>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</si>
  <si>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</si>
  <si>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</si>
  <si>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</si>
  <si>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</si>
  <si>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</si>
  <si>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</si>
  <si>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</si>
  <si>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</si>
  <si>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</si>
  <si>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</si>
  <si>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</si>
  <si>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</si>
  <si>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</si>
  <si>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</si>
  <si>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</si>
  <si>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</si>
  <si>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</si>
  <si>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</si>
  <si>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</si>
  <si>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</si>
  <si>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</si>
  <si>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</si>
  <si>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</si>
  <si>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</si>
  <si>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</si>
  <si>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</si>
  <si>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</si>
  <si>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</si>
  <si>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</si>
  <si>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</si>
  <si>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</si>
  <si>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</si>
  <si>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</si>
  <si>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</si>
  <si>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</si>
  <si>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</si>
  <si>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</si>
  <si>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</si>
  <si>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</si>
  <si>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</si>
  <si>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</si>
  <si>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</si>
  <si>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</si>
  <si>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</si>
  <si>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</si>
  <si>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</si>
  <si>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</si>
  <si>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</si>
  <si>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</si>
  <si>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</si>
  <si>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</si>
  <si>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</si>
  <si>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</si>
  <si>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</si>
  <si>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</si>
  <si>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</si>
  <si>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</si>
  <si>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</si>
  <si>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</si>
  <si>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</si>
  <si>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</si>
  <si>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</si>
  <si>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</si>
  <si>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</si>
  <si>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</si>
  <si>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</si>
  <si>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</si>
  <si>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</si>
  <si>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</si>
  <si>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</si>
  <si>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</si>
  <si>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</si>
  <si>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</si>
  <si>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</si>
  <si>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</si>
  <si>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</si>
  <si>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</si>
  <si>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</si>
  <si>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</si>
  <si>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</si>
  <si>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</si>
  <si>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</si>
  <si>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</si>
  <si>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</si>
  <si>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</si>
  <si>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</si>
  <si>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</si>
  <si>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</si>
  <si>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</si>
  <si>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</si>
  <si>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</si>
  <si>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</si>
  <si>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</si>
  <si>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</si>
  <si>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</si>
  <si>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</si>
  <si>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</si>
  <si>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</si>
  <si>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</si>
  <si>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</si>
  <si>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</si>
  <si>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</si>
  <si>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</si>
  <si>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</si>
  <si>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</si>
  <si>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</si>
  <si>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</si>
  <si>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</si>
  <si>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</si>
  <si>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</si>
  <si>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</si>
  <si>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</si>
  <si>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</si>
  <si>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</si>
  <si>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</si>
  <si>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</si>
  <si>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</si>
  <si>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</si>
  <si>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</si>
  <si>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</si>
  <si>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</si>
  <si>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</si>
  <si>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</si>
  <si>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</si>
  <si>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</si>
  <si>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</si>
  <si>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</si>
  <si>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</si>
  <si>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</si>
  <si>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</si>
  <si>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</si>
  <si>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</si>
  <si>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</si>
  <si>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</si>
  <si>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</si>
  <si>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</si>
  <si>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</si>
  <si>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</si>
  <si>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</si>
  <si>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</si>
  <si>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</si>
  <si>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</si>
  <si>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</si>
  <si>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</si>
  <si>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</si>
  <si>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</si>
  <si>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</si>
  <si>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</si>
  <si>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</si>
  <si>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</si>
  <si>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</si>
  <si>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</si>
  <si>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</si>
  <si>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</si>
  <si>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</si>
  <si>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</si>
  <si>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</si>
  <si>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</si>
  <si>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</si>
  <si>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</si>
  <si>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</si>
  <si>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</si>
  <si>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</si>
  <si>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</si>
  <si>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</si>
  <si>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</si>
  <si>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</si>
  <si>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</si>
  <si>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</si>
  <si>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</si>
  <si>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</si>
  <si>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</si>
  <si>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</si>
  <si>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</si>
  <si>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</si>
  <si>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</si>
  <si>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</si>
  <si>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</si>
  <si>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</si>
  <si>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</si>
  <si>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</si>
  <si>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</si>
  <si>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</si>
  <si>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</si>
  <si>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</si>
  <si>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</si>
  <si>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</si>
  <si>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</si>
  <si>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</si>
  <si>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</si>
  <si>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</si>
  <si>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</si>
  <si>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</si>
  <si>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</si>
  <si>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</si>
  <si>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</si>
  <si>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</si>
  <si>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</si>
  <si>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</si>
  <si>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</si>
  <si>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</si>
  <si>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</si>
  <si>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</si>
  <si>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</si>
  <si>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</si>
  <si>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</si>
  <si>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</si>
  <si>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</si>
  <si>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</si>
  <si>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</si>
  <si>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</si>
  <si>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</si>
  <si>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</si>
  <si>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</si>
  <si>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</si>
  <si>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</si>
  <si>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</si>
  <si>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</si>
  <si>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</si>
  <si>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</si>
  <si>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</si>
  <si>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</si>
  <si>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</si>
  <si>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</si>
  <si>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</si>
  <si>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</si>
  <si>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</si>
  <si>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</si>
  <si>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</si>
  <si>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</si>
  <si>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</si>
  <si>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</si>
  <si>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</si>
  <si>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</si>
  <si>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</si>
  <si>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</si>
  <si>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</si>
  <si>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</si>
  <si>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</si>
  <si>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</si>
  <si>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</si>
  <si>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</si>
  <si>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</si>
  <si>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</si>
  <si>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</si>
  <si>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</si>
  <si>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</si>
  <si>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</si>
  <si>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</si>
  <si>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</si>
  <si>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</si>
  <si>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</si>
  <si>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</si>
  <si>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</si>
  <si>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</si>
  <si>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</si>
  <si>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</si>
  <si>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</si>
  <si>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</si>
  <si>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</si>
  <si>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</si>
  <si>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</si>
  <si>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</si>
  <si>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</si>
  <si>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</si>
  <si>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</si>
  <si>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</si>
  <si>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</si>
  <si>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</si>
  <si>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</si>
  <si>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</si>
  <si>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</si>
  <si>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</si>
  <si>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</si>
  <si>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</si>
  <si>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</si>
  <si>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</si>
  <si>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</si>
  <si>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</si>
  <si>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</si>
  <si>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</si>
  <si>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</si>
  <si>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</si>
  <si>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</si>
  <si>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</si>
  <si>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</si>
  <si>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</si>
  <si>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</si>
  <si>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</si>
  <si>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</si>
  <si>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</si>
  <si>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</si>
  <si>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</si>
  <si>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</si>
  <si>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</si>
  <si>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</si>
  <si>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</si>
  <si>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</si>
  <si>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</si>
  <si>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</si>
  <si>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</si>
  <si>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</si>
  <si>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</si>
  <si>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</si>
  <si>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</si>
  <si>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</si>
  <si>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</si>
  <si>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</si>
  <si>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</si>
  <si>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</si>
  <si>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</si>
  <si>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</si>
  <si>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</si>
  <si>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</si>
  <si>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</si>
  <si>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</si>
  <si>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</si>
  <si>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</si>
  <si>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</si>
  <si>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</si>
  <si>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</si>
  <si>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</si>
  <si>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</si>
  <si>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</si>
  <si>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</si>
  <si>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</si>
  <si>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</si>
  <si>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</si>
  <si>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</si>
  <si>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</si>
  <si>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</si>
  <si>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</si>
  <si>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</si>
  <si>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</si>
  <si>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</si>
  <si>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</si>
  <si>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</si>
  <si>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</si>
  <si>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</si>
  <si>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</si>
  <si>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</si>
  <si>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</si>
  <si>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</si>
  <si>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</si>
  <si>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</si>
  <si>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</si>
  <si>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</si>
  <si>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</si>
  <si>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</si>
  <si>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</si>
  <si>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</si>
  <si>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</si>
  <si>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</si>
  <si>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</si>
  <si>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</si>
  <si>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</si>
  <si>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</si>
  <si>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</si>
  <si>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</si>
  <si>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</si>
  <si>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</si>
  <si>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</si>
  <si>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</si>
  <si>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</si>
  <si>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</si>
  <si>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</si>
  <si>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</si>
  <si>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</si>
  <si>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</si>
  <si>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</si>
  <si>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</si>
  <si>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</si>
  <si>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</si>
  <si>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</si>
  <si>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</si>
  <si>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</si>
  <si>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</si>
  <si>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</si>
  <si>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</si>
  <si>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</si>
  <si>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</si>
  <si>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</si>
  <si>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</si>
  <si>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</si>
  <si>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</si>
  <si>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</si>
  <si>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</si>
  <si>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</si>
  <si>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</si>
  <si>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</si>
  <si>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</si>
  <si>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</si>
  <si>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</si>
  <si>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</si>
  <si>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</si>
  <si>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</si>
  <si>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</si>
  <si>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</si>
  <si>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</si>
  <si>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</si>
  <si>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</si>
  <si>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</si>
  <si>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</si>
  <si>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</si>
  <si>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</si>
  <si>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</si>
  <si>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</si>
  <si>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</si>
  <si>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</si>
  <si>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</si>
  <si>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</si>
  <si>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</si>
  <si>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</si>
  <si>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</si>
  <si>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</si>
  <si>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</si>
  <si>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</si>
  <si>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</si>
  <si>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</si>
  <si>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</si>
  <si>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</si>
  <si>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</si>
  <si>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</si>
  <si>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</si>
  <si>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</si>
  <si>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</si>
  <si>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</si>
  <si>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</si>
  <si>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</si>
  <si>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</si>
  <si>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</si>
  <si>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</si>
  <si>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</si>
  <si>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</si>
  <si>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</si>
  <si>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</si>
  <si>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</si>
  <si>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</si>
  <si>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</si>
  <si>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</si>
  <si>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</si>
  <si>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</si>
  <si>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</si>
  <si>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</si>
  <si>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</si>
  <si>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</si>
  <si>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</si>
  <si>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</si>
  <si>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</si>
  <si>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</si>
  <si>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</si>
  <si>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</si>
  <si>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</si>
  <si>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</si>
  <si>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</si>
  <si>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</si>
  <si>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</si>
  <si>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</si>
  <si>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</si>
  <si>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</si>
  <si>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</si>
  <si>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</si>
  <si>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</si>
  <si>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</si>
  <si>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</si>
  <si>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</si>
  <si>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</si>
  <si>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</si>
  <si>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</si>
  <si>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</si>
  <si>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</si>
  <si>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</si>
  <si>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</si>
  <si>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</si>
  <si>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</si>
  <si>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</si>
  <si>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</si>
  <si>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</si>
  <si>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</si>
  <si>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</si>
  <si>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</si>
  <si>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</si>
  <si>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</si>
  <si>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</si>
  <si>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</si>
  <si>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</si>
  <si>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</si>
  <si>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</si>
  <si>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</si>
  <si>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</si>
  <si>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</si>
  <si>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</si>
  <si>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</si>
  <si>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</si>
  <si>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</si>
  <si>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</si>
  <si>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</si>
  <si>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</si>
  <si>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</si>
  <si>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</si>
  <si>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</si>
  <si>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</si>
  <si>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</si>
  <si>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</si>
  <si>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</si>
  <si>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</si>
  <si>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</si>
  <si>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</si>
  <si>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</si>
  <si>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</si>
  <si>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</si>
  <si>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</si>
  <si>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</si>
  <si>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</si>
  <si>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</si>
  <si>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</si>
  <si>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</si>
  <si>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</si>
  <si>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</si>
  <si>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</si>
  <si>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</si>
  <si>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</si>
  <si>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</si>
  <si>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</si>
  <si>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</si>
  <si>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</si>
  <si>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</si>
  <si>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</si>
  <si>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</si>
  <si>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</si>
  <si>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</si>
  <si>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</si>
  <si>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</si>
  <si>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</si>
  <si>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</si>
  <si>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</si>
  <si>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</si>
  <si>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</si>
  <si>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</si>
  <si>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</si>
  <si>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</si>
  <si>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</si>
  <si>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</si>
  <si>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</si>
  <si>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</si>
  <si>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</si>
  <si>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</si>
  <si>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</si>
  <si>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</si>
  <si>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</si>
  <si>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</si>
  <si>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</si>
  <si>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</si>
  <si>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</si>
  <si>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</si>
  <si>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</si>
  <si>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</si>
  <si>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</si>
  <si>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</si>
  <si>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</si>
  <si>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</si>
  <si>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</si>
  <si>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</si>
  <si>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</si>
  <si>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</si>
  <si>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</si>
  <si>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</si>
  <si>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</si>
  <si>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</si>
  <si>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</si>
  <si>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</si>
  <si>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</si>
  <si>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</si>
  <si>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</si>
  <si>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</si>
  <si>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</si>
  <si>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</si>
  <si>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</si>
  <si>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</si>
  <si>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</si>
  <si>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</si>
  <si>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</si>
  <si>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</si>
  <si>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</si>
  <si>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</si>
  <si>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</si>
  <si>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</si>
  <si>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</si>
  <si>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</si>
  <si>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</si>
  <si>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</si>
  <si>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</si>
  <si>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</si>
  <si>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</si>
  <si>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</si>
  <si>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</si>
  <si>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</si>
  <si>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</si>
  <si>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</si>
  <si>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</si>
  <si>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</si>
  <si>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</si>
  <si>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</si>
  <si>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</si>
  <si>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</si>
  <si>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</si>
  <si>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</si>
  <si>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</si>
  <si>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</si>
  <si>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</si>
  <si>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</si>
  <si>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</si>
  <si>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</si>
  <si>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</si>
  <si>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</si>
  <si>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</si>
  <si>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</si>
  <si>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</si>
  <si>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</si>
  <si>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</si>
  <si>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</si>
  <si>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</si>
  <si>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</si>
  <si>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</si>
  <si>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</si>
  <si>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</si>
  <si>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</si>
  <si>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</si>
  <si>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</si>
  <si>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</si>
  <si>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</si>
  <si>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</si>
  <si>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</si>
  <si>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</si>
  <si>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</si>
  <si>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</si>
  <si>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</si>
  <si>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</si>
  <si>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</si>
  <si>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</si>
  <si>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</si>
  <si>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</si>
  <si>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</si>
  <si>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</si>
  <si>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</si>
  <si>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</si>
  <si>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</si>
  <si>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</si>
  <si>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</si>
  <si>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</si>
  <si>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</si>
  <si>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</si>
  <si>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</si>
  <si>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</si>
  <si>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</si>
  <si>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</si>
  <si>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</si>
  <si>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</si>
  <si>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</si>
  <si>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</si>
  <si>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</si>
  <si>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</si>
  <si>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</si>
  <si>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</si>
  <si>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</si>
  <si>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</si>
  <si>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</si>
  <si>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</si>
  <si>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</si>
  <si>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</si>
  <si>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</si>
  <si>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</si>
  <si>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</si>
  <si>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</si>
  <si>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</si>
  <si>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</si>
  <si>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</si>
  <si>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</si>
  <si>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</si>
  <si>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</si>
  <si>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</si>
  <si>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</si>
  <si>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</si>
  <si>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</si>
  <si>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</si>
  <si>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</si>
  <si>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</si>
  <si>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</si>
  <si>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</si>
  <si>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</si>
  <si>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</si>
  <si>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</si>
  <si>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</si>
  <si>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</si>
  <si>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</si>
  <si>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</si>
  <si>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</si>
  <si>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</si>
  <si>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</si>
  <si>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</si>
  <si>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</si>
  <si>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</si>
  <si>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</si>
  <si>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</si>
  <si>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</si>
  <si>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</si>
  <si>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</si>
  <si>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</si>
  <si>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</si>
  <si>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</si>
  <si>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</si>
  <si>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</si>
  <si>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</si>
  <si>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</si>
  <si>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</si>
  <si>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</si>
  <si>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</si>
  <si>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</si>
  <si>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</si>
  <si>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</si>
  <si>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</si>
  <si>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</si>
  <si>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</si>
  <si>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</si>
  <si>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</si>
  <si>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</si>
  <si>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</si>
  <si>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</si>
  <si>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</si>
  <si>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</si>
  <si>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</si>
  <si>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</si>
  <si>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</si>
  <si>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</si>
  <si>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</si>
  <si>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</si>
  <si>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</si>
  <si>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</si>
  <si>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</si>
  <si>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</si>
  <si>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</si>
  <si>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</si>
  <si>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</si>
  <si>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</si>
  <si>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</si>
  <si>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</si>
  <si>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</si>
  <si>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</si>
  <si>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</si>
  <si>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</si>
  <si>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</si>
  <si>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</si>
  <si>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</si>
  <si>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</si>
  <si>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</si>
  <si>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</si>
  <si>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</si>
  <si>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</si>
  <si>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</si>
  <si>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</si>
  <si>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</si>
  <si>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</si>
  <si>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</si>
  <si>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</si>
  <si>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</si>
  <si>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</si>
  <si>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</si>
  <si>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</si>
  <si>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</si>
  <si>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</si>
  <si>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</si>
  <si>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</si>
  <si>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</si>
  <si>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</si>
  <si>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</si>
  <si>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</si>
  <si>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</si>
  <si>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</si>
  <si>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</si>
  <si>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</si>
  <si>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</si>
  <si>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</si>
  <si>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</si>
  <si>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</si>
  <si>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</si>
  <si>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</si>
  <si>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</si>
  <si>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</si>
  <si>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</si>
  <si>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</si>
  <si>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</si>
  <si>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</si>
  <si>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</si>
  <si>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</si>
  <si>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</si>
  <si>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</si>
  <si>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</si>
  <si>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</si>
  <si>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</si>
  <si>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</si>
  <si>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</si>
  <si>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</si>
  <si>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</si>
  <si>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</si>
  <si>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</si>
  <si>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</si>
  <si>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</si>
  <si>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</si>
  <si>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</si>
  <si>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</si>
  <si>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</si>
  <si>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</si>
  <si>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</si>
  <si>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</si>
  <si>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</si>
  <si>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</si>
  <si>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</si>
  <si>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</si>
  <si>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</si>
  <si>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</si>
  <si>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</si>
  <si>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</si>
  <si>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</si>
  <si>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</si>
  <si>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</si>
  <si>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</si>
  <si>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</si>
  <si>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</si>
  <si>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</si>
  <si>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</si>
  <si>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</si>
  <si>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</si>
  <si>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</si>
  <si>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</si>
  <si>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</si>
  <si>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</si>
  <si>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</si>
  <si>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</si>
  <si>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</si>
  <si>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</si>
  <si>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</si>
  <si>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</si>
  <si>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</si>
  <si>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</si>
  <si>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</si>
  <si>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</si>
  <si>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</si>
  <si>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</si>
  <si>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</si>
  <si>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</si>
  <si>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</si>
  <si>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</si>
  <si>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</si>
  <si>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</si>
  <si>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</si>
  <si>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</si>
  <si>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</si>
  <si>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</si>
  <si>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</si>
  <si>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</si>
  <si>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</si>
  <si>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</si>
  <si>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</si>
  <si>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</si>
  <si>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</si>
  <si>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</si>
  <si>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</si>
  <si>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</si>
  <si>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</si>
  <si>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</si>
  <si>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</si>
  <si>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</si>
  <si>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</si>
  <si>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</si>
  <si>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</si>
  <si>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</si>
  <si>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</si>
  <si>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</si>
  <si>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</si>
  <si>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</si>
  <si>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</si>
  <si>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</si>
  <si>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</si>
  <si>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</si>
  <si>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</si>
  <si>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</si>
  <si>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</si>
  <si>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</si>
  <si>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</si>
  <si>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</si>
  <si>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</si>
  <si>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</si>
  <si>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</si>
  <si>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</si>
  <si>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</si>
  <si>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</si>
  <si>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</si>
  <si>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</si>
  <si>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</si>
  <si>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</si>
  <si>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</si>
  <si>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</si>
  <si>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</si>
  <si>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</si>
  <si>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</si>
  <si>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</si>
  <si>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</si>
  <si>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</si>
  <si>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</si>
  <si>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</si>
  <si>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</si>
  <si>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</si>
  <si>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</si>
  <si>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</si>
  <si>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</si>
  <si>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</si>
  <si>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</si>
  <si>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</si>
  <si>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</si>
  <si>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</si>
  <si>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</si>
  <si>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</si>
  <si>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</si>
  <si>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</si>
  <si>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</si>
  <si>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</si>
  <si>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</si>
  <si>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</si>
  <si>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</si>
  <si>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</si>
  <si>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</si>
  <si>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</si>
  <si>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</si>
  <si>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</si>
  <si>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</si>
  <si>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</si>
  <si>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</si>
  <si>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</si>
  <si>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</si>
  <si>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</si>
  <si>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</si>
  <si>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</si>
  <si>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</si>
  <si>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</si>
  <si>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</si>
  <si>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</si>
  <si>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</si>
  <si>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</si>
  <si>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</si>
  <si>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</si>
  <si>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</si>
  <si>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</si>
  <si>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</si>
  <si>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</si>
  <si>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</si>
  <si>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</si>
  <si>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</si>
  <si>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</si>
  <si>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</si>
  <si>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</si>
  <si>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</si>
  <si>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</si>
  <si>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</si>
  <si>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</si>
  <si>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</si>
  <si>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</si>
  <si>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</si>
  <si>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</si>
  <si>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</si>
  <si>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</si>
  <si>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</si>
  <si>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</si>
  <si>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</si>
  <si>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</si>
  <si>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</si>
  <si>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</si>
  <si>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</si>
  <si>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</si>
  <si>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</si>
  <si>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</si>
  <si>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</si>
  <si>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</si>
  <si>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</si>
  <si>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</si>
  <si>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</si>
  <si>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</si>
  <si>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</si>
  <si>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</si>
  <si>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</si>
  <si>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</si>
  <si>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</si>
  <si>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</si>
  <si>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</si>
  <si>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</si>
  <si>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</si>
  <si>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</si>
  <si>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</si>
  <si>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</si>
  <si>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</si>
  <si>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</si>
  <si>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</si>
  <si>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</si>
  <si>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</si>
  <si>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</si>
  <si>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</si>
  <si>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</si>
  <si>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</si>
  <si>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</si>
  <si>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</si>
  <si>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</si>
  <si>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</si>
  <si>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</si>
  <si>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</si>
  <si>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</si>
  <si>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</si>
  <si>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</si>
  <si>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</si>
  <si>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</si>
  <si>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</si>
  <si>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</si>
  <si>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</si>
  <si>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</si>
  <si>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</si>
  <si>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</si>
  <si>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</si>
  <si>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</si>
  <si>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</si>
  <si>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</si>
  <si>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</si>
  <si>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</si>
  <si>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</si>
  <si>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</si>
  <si>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</si>
  <si>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</si>
  <si>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</si>
  <si>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</si>
  <si>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</si>
  <si>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</si>
  <si>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</si>
  <si>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</si>
  <si>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</si>
  <si>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</si>
  <si>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</si>
  <si>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</si>
  <si>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</si>
  <si>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</si>
  <si>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</si>
  <si>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</si>
  <si>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</si>
  <si>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</si>
  <si>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</si>
  <si>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</si>
  <si>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</si>
  <si>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</si>
  <si>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</si>
  <si>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</si>
  <si>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</si>
  <si>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</si>
  <si>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</si>
  <si>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</si>
  <si>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</si>
  <si>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</si>
  <si>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</si>
  <si>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</si>
  <si>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</si>
  <si>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</si>
  <si>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</si>
  <si>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</si>
  <si>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</si>
  <si>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</si>
  <si>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</si>
  <si>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</si>
  <si>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</si>
  <si>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</si>
  <si>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</si>
  <si>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</si>
  <si>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</si>
  <si>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</si>
  <si>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</si>
  <si>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</si>
  <si>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</si>
  <si>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</si>
  <si>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</si>
  <si>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</si>
  <si>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</si>
  <si>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</si>
  <si>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</si>
  <si>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</si>
  <si>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</si>
  <si>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</si>
  <si>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</si>
  <si>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</si>
  <si>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</si>
  <si>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</si>
  <si>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</si>
  <si>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</si>
  <si>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</si>
  <si>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</si>
  <si>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</si>
  <si>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</si>
  <si>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</si>
  <si>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</si>
  <si>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</si>
  <si>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</si>
  <si>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</si>
  <si>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</si>
  <si>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</si>
  <si>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</si>
  <si>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</si>
  <si>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</si>
  <si>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</si>
  <si>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</si>
  <si>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</si>
  <si>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</si>
  <si>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</si>
  <si>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</si>
  <si>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</si>
  <si>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</si>
  <si>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</si>
  <si>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</si>
  <si>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</si>
  <si>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</si>
  <si>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</si>
  <si>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</si>
  <si>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</si>
  <si>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</si>
  <si>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</si>
  <si>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</si>
  <si>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</si>
  <si>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</si>
  <si>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</si>
  <si>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</si>
  <si>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</si>
  <si>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</si>
  <si>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</si>
  <si>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</si>
  <si>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</si>
  <si>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</si>
  <si>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</si>
  <si>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</si>
  <si>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</si>
  <si>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</si>
  <si>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</si>
  <si>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</si>
  <si>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</si>
  <si>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</si>
  <si>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</si>
  <si>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</si>
  <si>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</si>
  <si>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</si>
  <si>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</si>
  <si>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</si>
  <si>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</si>
  <si>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</si>
  <si>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</si>
  <si>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</si>
  <si>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</si>
  <si>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</si>
  <si>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</si>
  <si>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</si>
  <si>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</si>
  <si>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</si>
  <si>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</si>
  <si>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</si>
  <si>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</si>
  <si>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</si>
  <si>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</si>
  <si>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</si>
  <si>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</si>
  <si>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</si>
  <si>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</si>
  <si>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</si>
  <si>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</si>
  <si>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</si>
  <si>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</si>
  <si>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</si>
  <si>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</si>
  <si>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</si>
  <si>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</si>
  <si>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</si>
  <si>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</si>
  <si>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</si>
  <si>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</si>
  <si>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</si>
  <si>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</si>
  <si>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</si>
  <si>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</si>
  <si>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</si>
  <si>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</si>
  <si>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</si>
  <si>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</si>
  <si>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</si>
  <si>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</si>
  <si>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</si>
  <si>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</si>
  <si>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</si>
  <si>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</si>
  <si>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</si>
  <si>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</si>
  <si>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</si>
  <si>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</si>
  <si>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</si>
  <si>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</si>
  <si>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</si>
  <si>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</si>
  <si>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</si>
  <si>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</si>
  <si>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</si>
  <si>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</si>
  <si>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</si>
  <si>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</si>
  <si>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</si>
  <si>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</si>
  <si>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</si>
  <si>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</si>
  <si>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</si>
  <si>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</si>
  <si>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</si>
  <si>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</si>
  <si>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</si>
  <si>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</si>
  <si>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</si>
  <si>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</si>
  <si>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</si>
  <si>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</si>
  <si>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</si>
  <si>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</si>
  <si>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</si>
  <si>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</si>
  <si>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</si>
  <si>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</si>
  <si>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</si>
  <si>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</si>
  <si>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</si>
  <si>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</si>
  <si>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</si>
  <si>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</si>
  <si>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</si>
  <si>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</si>
  <si>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</si>
  <si>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</si>
  <si>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</si>
  <si>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</si>
  <si>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</si>
  <si>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</si>
  <si>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</si>
  <si>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</si>
  <si>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</si>
  <si>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</si>
  <si>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</si>
  <si>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</si>
  <si>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</si>
  <si>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</si>
  <si>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</si>
  <si>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</si>
  <si>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</si>
  <si>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</si>
  <si>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</si>
  <si>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</si>
  <si>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</si>
  <si>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</si>
  <si>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</si>
  <si>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</si>
  <si>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</si>
  <si>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</si>
  <si>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</si>
  <si>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</si>
  <si>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</si>
  <si>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</si>
  <si>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</si>
  <si>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</si>
  <si>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</si>
  <si>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</si>
  <si>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</si>
  <si>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</si>
  <si>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</si>
  <si>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</si>
  <si>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</si>
  <si>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</si>
  <si>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</si>
  <si>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</si>
  <si>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</si>
  <si>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</si>
  <si>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</si>
  <si>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</si>
  <si>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</si>
  <si>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</si>
  <si>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</si>
  <si>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</si>
  <si>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</si>
  <si>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</si>
  <si>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</si>
  <si>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</si>
  <si>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</si>
  <si>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</si>
  <si>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</si>
  <si>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</si>
  <si>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</si>
  <si>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</si>
  <si>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</si>
  <si>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</si>
  <si>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</si>
  <si>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</si>
  <si>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</si>
  <si>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</si>
  <si>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</si>
  <si>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</si>
  <si>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</si>
  <si>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</si>
  <si>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</si>
  <si>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</si>
  <si>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</si>
  <si>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</si>
  <si>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</si>
  <si>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</si>
  <si>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</si>
  <si>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</si>
  <si>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</si>
  <si>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</si>
  <si>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</si>
  <si>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</si>
  <si>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</si>
  <si>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</si>
  <si>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</si>
  <si>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</si>
  <si>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</si>
  <si>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</si>
  <si>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</si>
  <si>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</si>
  <si>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</si>
  <si>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</si>
  <si>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</si>
  <si>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</si>
  <si>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</si>
  <si>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</si>
  <si>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</si>
  <si>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</si>
  <si>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</si>
  <si>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</si>
  <si>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</si>
  <si>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</si>
  <si>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</si>
  <si>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</si>
  <si>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</si>
  <si>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</si>
  <si>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</si>
  <si>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</si>
  <si>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</si>
  <si>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</si>
  <si>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</si>
  <si>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</si>
  <si>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</si>
  <si>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</si>
  <si>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</si>
  <si>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</si>
  <si>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</si>
  <si>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</si>
  <si>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</si>
  <si>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</si>
  <si>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</si>
  <si>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</si>
  <si>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</si>
  <si>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</si>
  <si>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</si>
  <si>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</si>
  <si>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</si>
  <si>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</si>
  <si>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</si>
  <si>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</si>
  <si>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</si>
  <si>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</si>
  <si>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</si>
  <si>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</si>
  <si>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</si>
  <si>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</si>
  <si>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</si>
  <si>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</si>
  <si>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</si>
  <si>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</si>
  <si>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</si>
  <si>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</si>
  <si>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</si>
  <si>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</si>
  <si>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</si>
  <si>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</si>
  <si>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</si>
  <si>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</si>
  <si>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</si>
  <si>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</si>
  <si>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</si>
  <si>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</si>
  <si>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</si>
  <si>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</si>
  <si>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</si>
  <si>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</si>
  <si>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</si>
  <si>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</si>
  <si>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</si>
  <si>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</si>
  <si>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</si>
  <si>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</si>
  <si>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</si>
  <si>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</si>
  <si>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</si>
  <si>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</si>
  <si>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</si>
  <si>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</si>
  <si>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</si>
  <si>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</si>
  <si>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</si>
  <si>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</si>
  <si>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</si>
  <si>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</si>
  <si>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</si>
  <si>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</si>
  <si>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</si>
  <si>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</si>
  <si>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</si>
  <si>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</si>
  <si>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</si>
  <si>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</si>
  <si>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</si>
  <si>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</si>
  <si>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</si>
  <si>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</si>
  <si>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</si>
  <si>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</si>
  <si>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</si>
  <si>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</si>
  <si>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</si>
  <si>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</si>
  <si>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</si>
  <si>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</si>
  <si>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</si>
  <si>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</si>
  <si>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</si>
  <si>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</si>
  <si>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</si>
  <si>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</si>
  <si>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</si>
  <si>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</si>
  <si>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</si>
  <si>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</si>
  <si>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</si>
  <si>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</si>
  <si>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</si>
  <si>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</si>
  <si>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</si>
  <si>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</si>
  <si>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</si>
  <si>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</si>
  <si>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</si>
  <si>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</si>
  <si>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</si>
  <si>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</si>
  <si>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</si>
  <si>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</si>
  <si>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</si>
  <si>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</si>
  <si>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</si>
  <si>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</si>
  <si>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</si>
  <si>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</si>
  <si>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</si>
  <si>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</si>
  <si>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</si>
  <si>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</si>
  <si>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</si>
  <si>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</si>
  <si>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</si>
  <si>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</si>
  <si>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</si>
  <si>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</si>
  <si>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</si>
  <si>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</si>
  <si>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</si>
  <si>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</si>
  <si>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</si>
  <si>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</si>
  <si>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</si>
  <si>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</si>
  <si>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</si>
  <si>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</si>
  <si>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</si>
  <si>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</si>
  <si>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</si>
  <si>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</si>
  <si>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</si>
  <si>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</si>
  <si>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</si>
  <si>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</si>
  <si>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</si>
  <si>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</si>
  <si>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</si>
  <si>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</si>
  <si>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</si>
  <si>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</si>
  <si>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</si>
  <si>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</si>
  <si>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</si>
  <si>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</si>
  <si>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</si>
  <si>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</si>
  <si>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</si>
  <si>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</si>
  <si>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</si>
  <si>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</si>
  <si>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</si>
  <si>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</si>
  <si>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</si>
  <si>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</si>
  <si>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</si>
  <si>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</si>
  <si>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</si>
  <si>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</si>
  <si>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</si>
  <si>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</si>
  <si>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</si>
  <si>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</si>
  <si>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</si>
  <si>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</si>
  <si>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</si>
  <si>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</si>
  <si>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</si>
  <si>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</si>
  <si>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</si>
  <si>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</si>
  <si>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</si>
  <si>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</si>
  <si>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</si>
  <si>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</si>
  <si>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</si>
  <si>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</si>
  <si>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</si>
  <si>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</si>
  <si>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</si>
  <si>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</si>
  <si>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</si>
  <si>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</si>
  <si>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</si>
  <si>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</si>
  <si>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</si>
  <si>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</si>
  <si>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</si>
  <si>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</si>
  <si>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</si>
  <si>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</si>
  <si>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</si>
  <si>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</si>
  <si>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</si>
  <si>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</si>
  <si>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</si>
  <si>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</si>
  <si>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</si>
  <si>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</si>
  <si>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</si>
  <si>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</si>
  <si>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</si>
  <si>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</si>
  <si>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</si>
  <si>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</si>
  <si>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</si>
  <si>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</si>
  <si>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</si>
  <si>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</si>
  <si>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</si>
  <si>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</si>
  <si>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</si>
  <si>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</si>
  <si>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</si>
  <si>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</si>
  <si>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</si>
  <si>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</si>
  <si>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</si>
  <si>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</si>
  <si>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</si>
  <si>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</si>
  <si>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</si>
  <si>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</si>
  <si>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</si>
  <si>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</si>
  <si>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</si>
  <si>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</si>
  <si>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</si>
  <si>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</si>
  <si>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</si>
  <si>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</si>
  <si>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</si>
  <si>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</si>
  <si>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</si>
  <si>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</si>
  <si>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</si>
  <si>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</si>
  <si>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</si>
  <si>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</si>
  <si>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</si>
  <si>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</si>
  <si>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</si>
  <si>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</si>
  <si>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</si>
  <si>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</si>
  <si>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</si>
  <si>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</si>
  <si>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</si>
  <si>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</si>
  <si>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</si>
  <si>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</si>
  <si>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</si>
  <si>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</si>
  <si>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</si>
  <si>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</si>
  <si>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</si>
  <si>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</si>
  <si>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</si>
  <si>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</si>
  <si>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</si>
  <si>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</si>
  <si>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</si>
  <si>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</si>
  <si>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</si>
  <si>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</si>
  <si>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</si>
  <si>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</si>
  <si>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</si>
  <si>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</si>
  <si>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</si>
  <si>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</si>
  <si>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</si>
  <si>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</si>
  <si>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</si>
  <si>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</si>
  <si>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</si>
  <si>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</si>
  <si>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</si>
  <si>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</si>
  <si>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</si>
  <si>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</si>
  <si>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</si>
  <si>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</si>
  <si>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</si>
  <si>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</si>
  <si>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</si>
  <si>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</si>
  <si>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</si>
  <si>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</si>
  <si>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</si>
  <si>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</si>
  <si>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</si>
  <si>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</si>
  <si>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</si>
  <si>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</si>
  <si>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</si>
  <si>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</si>
  <si>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</si>
  <si>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</si>
  <si>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</si>
  <si>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</si>
  <si>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</si>
  <si>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</si>
  <si>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</si>
  <si>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</si>
  <si>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</si>
  <si>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</si>
  <si>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</si>
  <si>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</si>
  <si>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</si>
  <si>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</si>
  <si>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</si>
  <si>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</si>
  <si>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</si>
  <si>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</si>
  <si>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</si>
  <si>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</si>
  <si>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</si>
  <si>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</si>
  <si>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</si>
  <si>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</si>
  <si>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</si>
  <si>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</si>
  <si>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</si>
  <si>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</si>
  <si>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</si>
  <si>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</si>
  <si>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</si>
  <si>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</si>
  <si>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</si>
  <si>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</si>
  <si>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</si>
  <si>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</si>
  <si>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</si>
  <si>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</si>
  <si>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</si>
  <si>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</si>
  <si>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</si>
  <si>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</si>
  <si>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</si>
  <si>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</si>
  <si>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</si>
  <si>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</si>
  <si>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</si>
  <si>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</si>
  <si>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</si>
  <si>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</si>
  <si>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</si>
  <si>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</si>
  <si>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</si>
  <si>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</si>
  <si>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</si>
  <si>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</si>
  <si>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</si>
  <si>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</si>
  <si>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</si>
  <si>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</si>
  <si>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</si>
  <si>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</si>
  <si>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</si>
  <si>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</si>
  <si>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</si>
  <si>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</si>
  <si>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</si>
  <si>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</si>
  <si>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</si>
  <si>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</si>
  <si>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</si>
  <si>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</si>
  <si>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</si>
  <si>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</si>
  <si>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</si>
  <si>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</si>
  <si>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</si>
  <si>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</si>
  <si>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</si>
  <si>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</si>
  <si>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</si>
  <si>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</si>
  <si>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</si>
  <si>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</si>
  <si>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</si>
  <si>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</si>
  <si>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</si>
  <si>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</si>
  <si>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</si>
  <si>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</si>
  <si>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</si>
  <si>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</si>
  <si>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</si>
  <si>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</si>
  <si>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</si>
  <si>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</si>
  <si>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</si>
  <si>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</si>
  <si>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</si>
  <si>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</si>
  <si>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</si>
  <si>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</si>
  <si>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</si>
  <si>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</si>
  <si>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</si>
  <si>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</si>
  <si>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</si>
  <si>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</si>
  <si>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</si>
  <si>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</si>
  <si>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</si>
  <si>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</si>
  <si>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</si>
  <si>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</si>
  <si>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</si>
  <si>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</si>
  <si>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</si>
  <si>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</si>
  <si>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</si>
  <si>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</si>
  <si>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</si>
  <si>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</si>
  <si>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</si>
  <si>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</si>
  <si>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</si>
  <si>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</si>
  <si>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</si>
  <si>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</si>
  <si>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</si>
  <si>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</si>
  <si>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</si>
  <si>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</si>
  <si>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</si>
  <si>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</si>
  <si>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</si>
  <si>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</si>
  <si>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</si>
  <si>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</si>
  <si>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</si>
  <si>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</si>
  <si>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</si>
  <si>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</si>
  <si>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</si>
  <si>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</si>
  <si>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</si>
  <si>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</si>
  <si>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</si>
  <si>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</si>
  <si>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</si>
  <si>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</si>
  <si>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</si>
  <si>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</si>
  <si>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</si>
  <si>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</si>
  <si>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</si>
  <si>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</si>
  <si>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</si>
  <si>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</si>
  <si>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</si>
  <si>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</si>
  <si>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</si>
  <si>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</si>
  <si>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</si>
  <si>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</si>
  <si>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</si>
  <si>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</si>
  <si>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</si>
  <si>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</si>
  <si>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</si>
  <si>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</si>
  <si>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</si>
  <si>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</si>
  <si>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</si>
  <si>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</si>
  <si>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</si>
  <si>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</si>
  <si>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</si>
  <si>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</si>
  <si>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</si>
  <si>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</si>
  <si>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</si>
  <si>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</si>
  <si>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</si>
  <si>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</si>
  <si>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</si>
  <si>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</si>
  <si>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</si>
  <si>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</si>
  <si>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</si>
  <si>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</si>
  <si>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</si>
  <si>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</si>
  <si>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</si>
  <si>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</si>
  <si>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</si>
  <si>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</si>
  <si>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</si>
  <si>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</si>
  <si>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</si>
  <si>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</si>
  <si>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</si>
  <si>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</si>
  <si>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</si>
  <si>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</si>
  <si>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</si>
  <si>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</si>
  <si>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</si>
  <si>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</si>
  <si>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</si>
  <si>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</si>
  <si>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</si>
  <si>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</si>
  <si>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</si>
  <si>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</si>
  <si>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</si>
  <si>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</si>
  <si>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</si>
  <si>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</si>
  <si>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</si>
  <si>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</si>
  <si>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</si>
  <si>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</si>
  <si>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</si>
  <si>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</si>
  <si>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</si>
  <si>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</si>
  <si>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</si>
  <si>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</si>
  <si>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</si>
  <si>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</si>
  <si>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</si>
  <si>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</si>
  <si>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</si>
  <si>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</si>
  <si>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</si>
  <si>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</si>
  <si>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</si>
  <si>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</si>
  <si>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</si>
  <si>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</si>
  <si>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</si>
  <si>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</si>
  <si>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</si>
  <si>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</si>
  <si>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</si>
  <si>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</si>
  <si>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</si>
  <si>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</si>
  <si>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</si>
  <si>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</si>
  <si>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</si>
  <si>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</si>
  <si>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</si>
  <si>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</si>
  <si>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</si>
  <si>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</si>
  <si>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</si>
  <si>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</si>
  <si>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</si>
  <si>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</si>
  <si>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</si>
  <si>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</si>
  <si>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</si>
  <si>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</si>
  <si>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</si>
  <si>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</si>
  <si>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</si>
  <si>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</si>
  <si>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</si>
  <si>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</si>
  <si>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</si>
  <si>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</si>
  <si>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</si>
  <si>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</si>
  <si>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</si>
  <si>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</si>
  <si>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</si>
  <si>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</si>
  <si>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</si>
  <si>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</si>
  <si>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</si>
  <si>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</si>
  <si>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</si>
  <si>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</si>
  <si>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</si>
  <si>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</si>
  <si>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</si>
  <si>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</si>
  <si>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</si>
  <si>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</si>
  <si>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</si>
  <si>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</si>
  <si>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</si>
  <si>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</si>
  <si>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</si>
  <si>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</si>
  <si>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</si>
  <si>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</si>
  <si>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</si>
  <si>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</si>
  <si>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</si>
  <si>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</si>
  <si>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</si>
  <si>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</si>
  <si>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</si>
  <si>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</si>
  <si>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</si>
  <si>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</si>
  <si>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</si>
  <si>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</si>
  <si>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</si>
  <si>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</si>
  <si>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</si>
  <si>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</si>
  <si>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</si>
  <si>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</si>
  <si>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</si>
  <si>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</si>
  <si>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</si>
  <si>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</si>
  <si>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</si>
  <si>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</si>
  <si>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</si>
  <si>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</si>
  <si>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</si>
  <si>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</si>
  <si>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</si>
  <si>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</si>
  <si>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</si>
  <si>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</si>
  <si>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</si>
  <si>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</si>
  <si>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</si>
  <si>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</si>
  <si>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</si>
  <si>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</si>
  <si>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</si>
  <si>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</si>
  <si>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</si>
  <si>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</si>
  <si>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</si>
  <si>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</si>
  <si>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</si>
  <si>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</si>
  <si>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</si>
  <si>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</si>
  <si>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</si>
  <si>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</si>
  <si>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</si>
  <si>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</si>
  <si>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</si>
  <si>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</si>
  <si>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</si>
  <si>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</si>
  <si>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</si>
  <si>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</si>
  <si>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</si>
  <si>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</si>
  <si>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</si>
  <si>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</si>
  <si>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</si>
  <si>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</si>
  <si>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</si>
  <si>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</si>
  <si>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</si>
  <si>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</si>
  <si>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</si>
  <si>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</si>
  <si>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</si>
  <si>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</si>
  <si>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</si>
  <si>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</si>
  <si>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</si>
  <si>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</si>
  <si>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</si>
  <si>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</si>
  <si>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</si>
  <si>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</si>
  <si>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</si>
  <si>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</si>
  <si>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</si>
  <si>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</si>
  <si>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</si>
  <si>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</si>
  <si>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</si>
  <si>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</si>
  <si>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</si>
  <si>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</si>
  <si>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</si>
  <si>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</si>
  <si>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</si>
  <si>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</si>
  <si>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</si>
  <si>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</si>
  <si>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</si>
  <si>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</si>
  <si>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</si>
  <si>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</si>
  <si>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</si>
  <si>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</si>
  <si>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</si>
  <si>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</si>
  <si>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</si>
  <si>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</si>
  <si>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</si>
  <si>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</si>
  <si>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</si>
  <si>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</si>
  <si>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</si>
  <si>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</si>
  <si>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</si>
  <si>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</si>
  <si>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</si>
  <si>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</si>
  <si>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</si>
  <si>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</si>
  <si>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</si>
  <si>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</si>
  <si>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</si>
  <si>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</si>
  <si>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</si>
  <si>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</si>
  <si>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</si>
  <si>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</si>
  <si>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</si>
  <si>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</si>
  <si>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</si>
  <si>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</si>
  <si>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</si>
  <si>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</si>
  <si>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</si>
  <si>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</si>
  <si>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</si>
  <si>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</si>
  <si>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</si>
  <si>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</si>
  <si>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</si>
  <si>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</si>
  <si>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</si>
  <si>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</si>
  <si>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</si>
  <si>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</si>
  <si>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</si>
  <si>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</si>
  <si>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</si>
  <si>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</si>
  <si>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</si>
  <si>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</si>
  <si>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</si>
  <si>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</si>
  <si>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</si>
  <si>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</si>
  <si>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</si>
  <si>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</si>
  <si>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</si>
  <si>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</si>
  <si>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</si>
  <si>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</si>
  <si>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</si>
  <si>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</si>
  <si>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</si>
  <si>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</si>
  <si>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</si>
  <si>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</si>
  <si>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</si>
  <si>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</si>
  <si>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</si>
  <si>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</si>
  <si>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</si>
  <si>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</si>
  <si>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</si>
  <si>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</si>
  <si>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</si>
  <si>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</si>
  <si>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</si>
  <si>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</si>
  <si>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</si>
  <si>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</si>
  <si>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</si>
  <si>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</si>
  <si>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</si>
  <si>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</si>
  <si>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</si>
  <si>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</si>
  <si>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</si>
  <si>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</si>
  <si>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</si>
  <si>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</si>
  <si>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</si>
  <si>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</si>
  <si>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</si>
  <si>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</si>
  <si>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</si>
  <si>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</si>
  <si>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</si>
  <si>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</si>
  <si>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</si>
  <si>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</si>
  <si>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</si>
  <si>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</si>
  <si>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</si>
  <si>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</si>
  <si>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</si>
  <si>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</si>
  <si>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</si>
  <si>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</si>
  <si>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</si>
  <si>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</si>
  <si>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</si>
  <si>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</si>
  <si>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</si>
  <si>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</si>
  <si>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</si>
  <si>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</si>
  <si>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</si>
  <si>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</si>
  <si>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</si>
  <si>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</si>
  <si>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</si>
  <si>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</si>
  <si>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</si>
  <si>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</si>
  <si>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</si>
  <si>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</si>
  <si>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</si>
  <si>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</si>
  <si>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</si>
  <si>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</si>
  <si>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</si>
  <si>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</si>
  <si>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</si>
  <si>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</si>
  <si>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</si>
  <si>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</si>
  <si>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</si>
  <si>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</si>
  <si>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</si>
  <si>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</si>
  <si>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</si>
  <si>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</si>
  <si>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</si>
  <si>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</si>
  <si>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</si>
  <si>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</si>
  <si>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</si>
  <si>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</si>
  <si>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</si>
  <si>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</si>
  <si>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</si>
  <si>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</si>
  <si>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</si>
  <si>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</si>
  <si>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</si>
  <si>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</si>
  <si>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</si>
  <si>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</si>
  <si>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</si>
  <si>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</si>
  <si>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</si>
  <si>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</si>
  <si>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</si>
  <si>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</si>
  <si>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</si>
  <si>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</si>
  <si>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</si>
  <si>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</si>
  <si>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</si>
  <si>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</si>
  <si>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</si>
  <si>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</si>
  <si>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</si>
  <si>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</si>
  <si>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</si>
  <si>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</si>
  <si>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</si>
  <si>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</si>
  <si>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</si>
  <si>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</si>
  <si>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</si>
  <si>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</si>
  <si>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</si>
  <si>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</si>
  <si>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</si>
  <si>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</si>
  <si>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</si>
  <si>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</si>
  <si>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</si>
  <si>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</si>
  <si>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</si>
  <si>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</si>
  <si>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</si>
  <si>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</si>
  <si>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</si>
  <si>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</si>
  <si>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</si>
  <si>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</si>
  <si>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</si>
  <si>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</si>
  <si>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</si>
  <si>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</si>
  <si>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</si>
  <si>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</si>
  <si>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</si>
  <si>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</si>
  <si>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</si>
  <si>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</si>
  <si>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</si>
  <si>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</si>
  <si>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</si>
  <si>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</si>
  <si>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</si>
  <si>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</si>
  <si>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</si>
  <si>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</si>
  <si>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</si>
  <si>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</si>
  <si>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</si>
  <si>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</si>
  <si>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</si>
  <si>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</si>
  <si>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</si>
  <si>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</si>
  <si>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</si>
  <si>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</si>
  <si>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</si>
  <si>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</si>
  <si>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</si>
  <si>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</si>
  <si>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</si>
  <si>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</si>
  <si>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</si>
  <si>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</si>
  <si>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</si>
  <si>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</si>
  <si>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</si>
  <si>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</si>
  <si>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</si>
  <si>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</si>
  <si>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</si>
  <si>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</si>
  <si>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</si>
  <si>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</si>
  <si>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</si>
  <si>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</si>
  <si>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</si>
  <si>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</si>
  <si>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</si>
  <si>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</si>
  <si>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</si>
  <si>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</si>
  <si>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</si>
  <si>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</si>
  <si>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</si>
  <si>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</si>
  <si>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</si>
  <si>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</si>
  <si>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</si>
  <si>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</si>
  <si>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</si>
  <si>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</si>
  <si>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</si>
  <si>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</si>
  <si>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</si>
  <si>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</si>
  <si>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</si>
  <si>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</si>
  <si>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</si>
  <si>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</si>
  <si>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</si>
  <si>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</si>
  <si>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</si>
  <si>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</si>
  <si>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</si>
  <si>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</si>
  <si>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</si>
  <si>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</si>
  <si>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</si>
  <si>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</si>
  <si>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</si>
  <si>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</si>
  <si>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</si>
  <si>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</si>
  <si>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</si>
  <si>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</si>
  <si>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</si>
  <si>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</si>
  <si>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</si>
  <si>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</si>
  <si>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</si>
  <si>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</si>
  <si>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</si>
  <si>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</si>
  <si>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</si>
  <si>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</si>
  <si>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</si>
  <si>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</si>
  <si>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</si>
  <si>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</si>
  <si>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</si>
  <si>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</si>
  <si>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</si>
  <si>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</si>
  <si>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</si>
  <si>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</si>
  <si>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</si>
  <si>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</si>
  <si>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</si>
  <si>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</si>
  <si>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</si>
  <si>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</si>
  <si>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</si>
  <si>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</si>
  <si>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</si>
  <si>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</si>
  <si>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</si>
  <si>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</si>
  <si>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</si>
  <si>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</si>
  <si>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</si>
  <si>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</si>
  <si>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</si>
  <si>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</si>
  <si>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</si>
  <si>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</si>
  <si>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</si>
  <si>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</si>
  <si>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</si>
  <si>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</si>
  <si>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</si>
  <si>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</si>
  <si>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</si>
  <si>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</si>
  <si>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</si>
  <si>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</si>
  <si>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</si>
  <si>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</si>
  <si>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</si>
  <si>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</si>
  <si>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</si>
  <si>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</si>
  <si>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</si>
  <si>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</si>
  <si>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</si>
  <si>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</si>
  <si>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</si>
  <si>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</si>
  <si>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</si>
  <si>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</si>
  <si>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</si>
  <si>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</si>
  <si>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</si>
  <si>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</si>
  <si>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</si>
  <si>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</si>
  <si>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</si>
  <si>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</si>
  <si>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</si>
  <si>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</si>
  <si>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</si>
  <si>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</si>
  <si>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</si>
  <si>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</si>
  <si>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</si>
  <si>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</si>
  <si>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</si>
  <si>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</si>
  <si>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</si>
  <si>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</si>
  <si>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</si>
  <si>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</si>
  <si>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</si>
  <si>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</si>
  <si>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</si>
  <si>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</si>
  <si>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</si>
  <si>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</si>
  <si>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</si>
  <si>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</si>
  <si>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</si>
  <si>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</si>
  <si>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</si>
  <si>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</si>
  <si>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</si>
  <si>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</si>
  <si>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</si>
  <si>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</si>
  <si>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</si>
  <si>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</si>
  <si>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</si>
  <si>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</si>
  <si>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</si>
  <si>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</si>
  <si>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</si>
  <si>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</si>
  <si>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</si>
  <si>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</si>
  <si>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</si>
  <si>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</si>
  <si>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</si>
  <si>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</si>
  <si>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</si>
  <si>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</si>
  <si>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</si>
  <si>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</si>
  <si>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</si>
  <si>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</si>
  <si>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</si>
  <si>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</si>
  <si>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</si>
  <si>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</si>
  <si>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</si>
  <si>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</si>
  <si>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</si>
  <si>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</si>
  <si>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</si>
  <si>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</si>
  <si>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</si>
  <si>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</si>
  <si>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</si>
  <si>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</si>
  <si>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</si>
  <si>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</si>
  <si>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</si>
  <si>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</si>
  <si>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</si>
  <si>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</si>
  <si>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</si>
  <si>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</si>
  <si>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</si>
  <si>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</si>
  <si>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</si>
  <si>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</si>
  <si>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</si>
  <si>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</si>
  <si>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</si>
  <si>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</si>
  <si>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</si>
  <si>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</si>
  <si>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</si>
  <si>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</si>
  <si>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</si>
  <si>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</si>
  <si>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</si>
  <si>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</si>
  <si>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</si>
  <si>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</si>
  <si>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</si>
  <si>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</si>
  <si>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</si>
  <si>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</si>
  <si>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</si>
  <si>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</si>
  <si>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</si>
  <si>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</si>
  <si>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</si>
  <si>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</si>
  <si>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</si>
  <si>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</si>
  <si>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</si>
  <si>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</si>
  <si>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</si>
  <si>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</si>
  <si>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</si>
  <si>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</si>
  <si>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</si>
  <si>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</si>
  <si>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</si>
  <si>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</si>
  <si>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</si>
  <si>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</si>
  <si>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</si>
  <si>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</si>
  <si>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</si>
  <si>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</si>
  <si>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</si>
  <si>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</si>
  <si>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</si>
  <si>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</si>
  <si>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</si>
  <si>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</si>
  <si>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</si>
  <si>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</si>
  <si>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</si>
  <si>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</si>
  <si>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</si>
  <si>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</si>
  <si>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</si>
  <si>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</si>
  <si>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</si>
  <si>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</si>
  <si>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</si>
  <si>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</si>
  <si>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</si>
  <si>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</si>
  <si>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</si>
  <si>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</si>
  <si>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</si>
  <si>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</si>
  <si>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</si>
  <si>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</si>
  <si>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</si>
  <si>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</si>
  <si>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</si>
  <si>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</si>
  <si>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</si>
  <si>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</si>
  <si>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</si>
  <si>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</si>
  <si>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</si>
  <si>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</si>
  <si>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</si>
  <si>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</si>
  <si>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</si>
  <si>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</si>
  <si>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</si>
  <si>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</si>
  <si>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</si>
  <si>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</si>
  <si>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</si>
  <si>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</si>
  <si>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</si>
  <si>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</si>
  <si>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</si>
  <si>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</si>
  <si>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</si>
  <si>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</si>
  <si>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</si>
  <si>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</si>
  <si>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</si>
  <si>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</si>
  <si>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</si>
  <si>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</si>
  <si>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</si>
  <si>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</si>
  <si>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</si>
  <si>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</si>
  <si>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</si>
  <si>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</si>
  <si>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</si>
  <si>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</si>
  <si>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</si>
  <si>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</si>
  <si>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</si>
  <si>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</si>
  <si>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</si>
  <si>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</si>
  <si>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</si>
  <si>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</si>
  <si>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</si>
  <si>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</si>
  <si>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</si>
  <si>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</si>
  <si>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</si>
  <si>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</si>
  <si>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</si>
  <si>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</si>
  <si>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</si>
  <si>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</si>
  <si>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</si>
  <si>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</si>
  <si>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</si>
  <si>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</si>
  <si>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</si>
  <si>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</si>
  <si>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</si>
  <si>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</si>
  <si>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</si>
  <si>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</si>
  <si>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</si>
  <si>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</si>
  <si>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</si>
  <si>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</si>
  <si>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</si>
  <si>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</si>
  <si>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</si>
  <si>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</si>
  <si>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</si>
  <si>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</si>
  <si>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</si>
  <si>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</si>
  <si>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</si>
  <si>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</si>
  <si>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</si>
  <si>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</si>
  <si>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</si>
  <si>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</si>
  <si>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</si>
  <si>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</si>
  <si>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</si>
  <si>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</si>
  <si>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</si>
  <si>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</si>
  <si>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</si>
  <si>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</si>
  <si>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</si>
  <si>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</si>
  <si>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</si>
  <si>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</si>
  <si>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</si>
  <si>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</si>
  <si>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</si>
  <si>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</si>
  <si>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</si>
  <si>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</si>
  <si>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</si>
  <si>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</si>
  <si>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</si>
  <si>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</si>
  <si>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</si>
  <si>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</si>
  <si>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</si>
  <si>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</si>
  <si>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</si>
  <si>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</si>
  <si>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</si>
  <si>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</si>
  <si>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</si>
  <si>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</si>
  <si>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</si>
  <si>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</si>
  <si>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</si>
  <si>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</si>
  <si>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</si>
  <si>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</si>
  <si>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</si>
  <si>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</si>
  <si>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</si>
  <si>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</si>
  <si>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</si>
  <si>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</si>
  <si>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</si>
  <si>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</si>
  <si>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</si>
  <si>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</si>
  <si>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</si>
  <si>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</si>
  <si>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</si>
  <si>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</si>
  <si>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</si>
  <si>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</si>
  <si>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</si>
  <si>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</si>
  <si>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</si>
  <si>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</si>
  <si>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</si>
  <si>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</si>
  <si>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</si>
  <si>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</si>
  <si>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</si>
  <si>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</si>
  <si>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</si>
  <si>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</si>
  <si>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</si>
  <si>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</si>
  <si>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</si>
  <si>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</si>
  <si>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</si>
  <si>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</si>
  <si>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</si>
  <si>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</si>
  <si>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</si>
  <si>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</si>
  <si>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</si>
  <si>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</si>
  <si>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</si>
  <si>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</si>
  <si>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</si>
  <si>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</si>
  <si>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</si>
  <si>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</si>
  <si>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</si>
  <si>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</si>
  <si>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</si>
  <si>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</si>
  <si>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</si>
  <si>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</si>
  <si>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</si>
  <si>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</si>
  <si>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</si>
  <si>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</si>
  <si>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</si>
  <si>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</si>
  <si>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</si>
  <si>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</si>
  <si>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</si>
  <si>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</si>
  <si>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</si>
  <si>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</si>
  <si>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</si>
  <si>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</si>
  <si>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</si>
  <si>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</si>
  <si>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</si>
  <si>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</si>
  <si>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</si>
  <si>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</si>
  <si>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</si>
  <si>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</si>
  <si>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</si>
  <si>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</si>
  <si>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</si>
  <si>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</si>
  <si>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</si>
  <si>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</si>
  <si>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</si>
  <si>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</si>
  <si>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</si>
  <si>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</si>
  <si>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</si>
  <si>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</si>
  <si>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</si>
  <si>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</si>
  <si>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</si>
  <si>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</si>
  <si>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</si>
  <si>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</si>
  <si>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</si>
  <si>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</si>
  <si>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</si>
  <si>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</si>
  <si>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</si>
  <si>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</si>
  <si>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</si>
  <si>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</si>
  <si>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</si>
  <si>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</si>
  <si>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</si>
  <si>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</si>
  <si>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</si>
  <si>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</si>
  <si>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</si>
  <si>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</si>
  <si>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</si>
  <si>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</si>
  <si>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</si>
  <si>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</si>
  <si>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</si>
  <si>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</si>
  <si>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</si>
  <si>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</si>
  <si>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</si>
  <si>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</si>
  <si>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</si>
  <si>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</si>
  <si>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</si>
  <si>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</si>
  <si>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</si>
  <si>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</si>
  <si>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</si>
  <si>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</si>
  <si>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</si>
  <si>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</si>
  <si>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</si>
  <si>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</si>
  <si>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</si>
  <si>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</si>
  <si>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</si>
  <si>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</si>
  <si>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</si>
  <si>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</si>
  <si>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</si>
  <si>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</si>
  <si>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</si>
  <si>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</si>
  <si>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</si>
  <si>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</si>
  <si>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</si>
  <si>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</si>
  <si>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</si>
  <si>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</si>
  <si>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</si>
  <si>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</si>
  <si>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</si>
  <si>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</si>
  <si>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</si>
  <si>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</si>
  <si>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</si>
  <si>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</si>
  <si>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</si>
  <si>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</si>
  <si>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</si>
  <si>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</si>
  <si>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</si>
  <si>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</si>
  <si>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</si>
  <si>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</si>
  <si>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</si>
  <si>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</si>
  <si>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</si>
  <si>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</si>
  <si>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</si>
  <si>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</si>
  <si>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</si>
  <si>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</si>
  <si>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</si>
  <si>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</si>
  <si>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</si>
  <si>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</si>
  <si>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</si>
  <si>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</si>
  <si>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</si>
  <si>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</si>
  <si>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</si>
  <si>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</si>
  <si>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</si>
  <si>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</si>
  <si>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</si>
  <si>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</si>
  <si>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</si>
  <si>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</si>
  <si>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</si>
  <si>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</si>
  <si>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</si>
  <si>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</si>
  <si>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</si>
  <si>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</si>
  <si>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</si>
  <si>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</si>
  <si>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</si>
  <si>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</si>
  <si>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</si>
  <si>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</si>
  <si>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</si>
  <si>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</si>
  <si>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</si>
  <si>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</si>
  <si>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</si>
  <si>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</si>
  <si>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</si>
  <si>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</si>
  <si>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</si>
  <si>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</si>
  <si>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</si>
  <si>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</si>
  <si>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</si>
  <si>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</si>
  <si>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</si>
  <si>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</si>
  <si>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</si>
  <si>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</si>
  <si>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</si>
  <si>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</si>
  <si>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</si>
  <si>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</si>
  <si>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</si>
  <si>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</si>
  <si>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</si>
  <si>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</si>
  <si>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</si>
  <si>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</si>
  <si>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</si>
  <si>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</si>
  <si>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</si>
  <si>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</si>
  <si>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</si>
  <si>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</si>
  <si>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</si>
  <si>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</si>
  <si>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</si>
  <si>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</si>
  <si>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</si>
  <si>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</si>
  <si>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</si>
  <si>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</si>
  <si>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</si>
  <si>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</si>
  <si>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</si>
  <si>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</si>
  <si>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</si>
  <si>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</si>
  <si>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</si>
  <si>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</si>
  <si>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</si>
  <si>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</si>
  <si>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</si>
  <si>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</si>
  <si>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</si>
  <si>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</si>
  <si>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</si>
  <si>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</si>
  <si>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</si>
  <si>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</si>
  <si>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</si>
  <si>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</si>
  <si>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</si>
  <si>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</si>
  <si>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</si>
  <si>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</si>
  <si>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</si>
  <si>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</si>
  <si>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</si>
  <si>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</si>
  <si>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</si>
  <si>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</si>
  <si>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</si>
  <si>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</si>
  <si>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</si>
  <si>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</si>
  <si>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</si>
  <si>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</si>
  <si>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</si>
  <si>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</si>
  <si>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</si>
  <si>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</si>
  <si>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</si>
  <si>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</si>
  <si>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</si>
  <si>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</si>
  <si>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</si>
  <si>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</si>
  <si>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</si>
  <si>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</si>
  <si>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</si>
  <si>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</si>
  <si>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</si>
  <si>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</si>
  <si>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</si>
  <si>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</si>
  <si>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</si>
  <si>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</si>
  <si>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</si>
  <si>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</si>
  <si>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</si>
  <si>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</si>
  <si>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</si>
  <si>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</si>
  <si>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</si>
  <si>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</si>
  <si>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</si>
  <si>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</si>
  <si>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</si>
  <si>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</si>
  <si>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</si>
  <si>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</si>
  <si>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</si>
  <si>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</si>
  <si>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</si>
  <si>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</si>
  <si>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</si>
  <si>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</si>
  <si>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</si>
  <si>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</si>
  <si>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</si>
  <si>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</si>
  <si>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</si>
  <si>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</si>
  <si>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</si>
  <si>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</si>
  <si>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</si>
  <si>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</si>
  <si>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</si>
  <si>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</si>
  <si>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</si>
  <si>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</si>
  <si>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</si>
  <si>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</si>
  <si>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</si>
  <si>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</si>
  <si>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</si>
  <si>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</si>
  <si>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</si>
  <si>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</si>
  <si>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</si>
  <si>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</si>
  <si>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</si>
  <si>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</si>
  <si>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</si>
  <si>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</si>
  <si>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</si>
  <si>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</si>
  <si>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</si>
  <si>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</si>
  <si>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</si>
  <si>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</si>
  <si>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</si>
  <si>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</si>
  <si>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</si>
  <si>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</si>
  <si>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</si>
  <si>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</si>
  <si>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</si>
  <si>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</si>
  <si>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</si>
  <si>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</si>
  <si>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</si>
  <si>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</si>
  <si>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</si>
  <si>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</si>
  <si>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</si>
  <si>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</si>
  <si>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</si>
  <si>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</si>
  <si>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</si>
  <si>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</si>
  <si>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</si>
  <si>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</si>
  <si>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</si>
  <si>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</si>
  <si>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</si>
  <si>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</si>
  <si>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</si>
  <si>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</si>
  <si>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</si>
  <si>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</si>
  <si>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</si>
  <si>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</si>
  <si>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</si>
  <si>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</si>
  <si>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</si>
  <si>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</si>
  <si>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</si>
  <si>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</si>
  <si>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</si>
  <si>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</si>
  <si>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</si>
  <si>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</si>
  <si>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</si>
  <si>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</si>
  <si>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</si>
  <si>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</si>
  <si>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</si>
  <si>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</si>
  <si>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</si>
  <si>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</si>
  <si>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</si>
  <si>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</si>
  <si>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</si>
  <si>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</si>
  <si>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</si>
  <si>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</si>
  <si>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</si>
  <si>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</si>
  <si>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</si>
  <si>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</si>
  <si>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</si>
  <si>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</si>
  <si>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</si>
  <si>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</si>
  <si>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</si>
  <si>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</si>
  <si>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</si>
  <si>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</si>
  <si>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</si>
  <si>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</si>
  <si>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</si>
  <si>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</si>
  <si>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</si>
  <si>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</si>
  <si>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</si>
  <si>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</si>
  <si>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</si>
  <si>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</si>
  <si>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</si>
  <si>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</si>
  <si>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</si>
  <si>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</si>
  <si>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</si>
  <si>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</si>
  <si>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</si>
  <si>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</si>
  <si>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</si>
  <si>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</si>
  <si>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</si>
  <si>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</si>
  <si>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</si>
  <si>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</si>
  <si>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</si>
  <si>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</si>
  <si>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</si>
  <si>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</si>
  <si>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</si>
  <si>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</si>
  <si>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</si>
  <si>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</si>
  <si>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</si>
  <si>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</si>
  <si>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</si>
  <si>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</si>
  <si>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</si>
  <si>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</si>
  <si>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</si>
  <si>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</si>
  <si>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</si>
  <si>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</si>
  <si>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</si>
  <si>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</si>
  <si>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</si>
  <si>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</si>
  <si>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</si>
  <si>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</si>
  <si>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</si>
  <si>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</si>
  <si>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</si>
  <si>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</si>
  <si>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</si>
  <si>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</si>
  <si>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</si>
  <si>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</si>
  <si>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</si>
  <si>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</si>
  <si>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</si>
  <si>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</si>
  <si>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</si>
  <si>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</si>
  <si>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</si>
  <si>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</si>
  <si>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</si>
  <si>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</si>
  <si>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</si>
  <si>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</si>
  <si>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</si>
  <si>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</si>
  <si>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</si>
  <si>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</si>
  <si>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</si>
  <si>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</si>
  <si>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</si>
  <si>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</si>
  <si>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</si>
  <si>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</si>
  <si>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</si>
  <si>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</si>
  <si>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</si>
  <si>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</si>
  <si>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</si>
  <si>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</si>
  <si>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</si>
  <si>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</si>
  <si>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</si>
  <si>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</si>
  <si>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</si>
  <si>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</si>
  <si>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</si>
  <si>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</si>
  <si>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</si>
  <si>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</si>
  <si>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</si>
  <si>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</si>
  <si>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</si>
  <si>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</si>
  <si>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</si>
  <si>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</si>
  <si>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</si>
  <si>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</si>
  <si>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</si>
  <si>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</si>
  <si>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</si>
  <si>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</si>
  <si>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</si>
  <si>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</si>
  <si>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</si>
  <si>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</si>
  <si>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</si>
  <si>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</si>
  <si>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</si>
  <si>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</si>
  <si>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</si>
  <si>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</si>
  <si>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</si>
  <si>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</si>
  <si>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</si>
  <si>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</si>
  <si>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</si>
  <si>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</si>
  <si>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</si>
  <si>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</si>
  <si>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</si>
  <si>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</si>
  <si>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</si>
  <si>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</si>
  <si>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</si>
  <si>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</si>
  <si>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</si>
  <si>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</si>
  <si>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</si>
  <si>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</si>
  <si>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</si>
  <si>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</si>
  <si>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</si>
  <si>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</si>
  <si>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</si>
  <si>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</si>
  <si>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</si>
  <si>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</si>
  <si>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</si>
  <si>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</si>
  <si>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</si>
  <si>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</si>
  <si>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</si>
  <si>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</si>
  <si>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</si>
  <si>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</si>
  <si>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</si>
  <si>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</si>
  <si>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</si>
  <si>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</si>
  <si>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</si>
  <si>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</si>
  <si>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</si>
  <si>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</si>
  <si>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</si>
  <si>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</si>
  <si>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</si>
  <si>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</si>
  <si>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</si>
  <si>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</si>
  <si>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</si>
  <si>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</si>
  <si>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</si>
  <si>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</si>
  <si>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</si>
  <si>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</si>
  <si>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</si>
  <si>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</si>
  <si>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</si>
  <si>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</si>
  <si>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</si>
  <si>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</si>
  <si>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</si>
  <si>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</si>
  <si>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</si>
  <si>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</si>
  <si>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</si>
  <si>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</si>
  <si>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</si>
  <si>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</si>
  <si>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</si>
  <si>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</si>
  <si>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</si>
  <si>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</si>
  <si>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</si>
  <si>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</si>
  <si>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</si>
  <si>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</si>
  <si>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</si>
  <si>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</si>
  <si>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</si>
  <si>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</si>
  <si>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</si>
  <si>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</si>
  <si>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</si>
  <si>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</si>
  <si>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</si>
  <si>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</si>
  <si>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</si>
  <si>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</si>
  <si>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</si>
  <si>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</si>
  <si>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</si>
  <si>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</si>
  <si>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</si>
  <si>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</si>
  <si>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</si>
  <si>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</si>
  <si>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</si>
  <si>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</si>
  <si>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</si>
  <si>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</si>
  <si>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</si>
  <si>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</si>
  <si>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</si>
  <si>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</si>
  <si>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</si>
  <si>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</si>
  <si>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</si>
  <si>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</si>
  <si>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</si>
  <si>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</si>
  <si>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</si>
  <si>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</si>
  <si>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</si>
  <si>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</si>
  <si>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</si>
  <si>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</si>
  <si>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</si>
  <si>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</si>
  <si>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</si>
  <si>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</si>
  <si>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</si>
  <si>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</si>
  <si>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</si>
  <si>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</si>
  <si>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</si>
  <si>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</si>
  <si>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</si>
  <si>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</si>
  <si>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</si>
  <si>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</si>
  <si>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</si>
  <si>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</si>
  <si>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</si>
  <si>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</si>
  <si>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</si>
  <si>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</si>
  <si>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</si>
  <si>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</si>
  <si>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</si>
  <si>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</si>
  <si>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</si>
  <si>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</si>
  <si>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</si>
  <si>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</si>
  <si>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</si>
  <si>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</si>
  <si>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</si>
  <si>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</si>
  <si>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</si>
  <si>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</si>
  <si>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</si>
  <si>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</si>
  <si>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</si>
  <si>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</si>
  <si>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</si>
  <si>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</si>
  <si>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</si>
  <si>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</si>
  <si>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</si>
  <si>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</si>
  <si>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</si>
  <si>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</si>
  <si>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</si>
  <si>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</si>
  <si>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</si>
  <si>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</si>
  <si>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</si>
  <si>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</si>
  <si>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</si>
  <si>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</si>
  <si>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</si>
  <si>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</si>
  <si>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</si>
  <si>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</si>
  <si>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</si>
  <si>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</si>
  <si>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</si>
  <si>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</si>
  <si>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</si>
  <si>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</si>
  <si>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</si>
  <si>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</si>
  <si>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</si>
  <si>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</si>
  <si>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</si>
  <si>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</si>
  <si>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</si>
  <si>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</si>
  <si>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</si>
  <si>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</si>
  <si>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</si>
  <si>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</si>
  <si>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</si>
  <si>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</si>
  <si>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</si>
  <si>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</si>
  <si>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</si>
  <si>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</si>
  <si>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</si>
  <si>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</si>
  <si>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</si>
  <si>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</si>
  <si>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</si>
  <si>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</si>
  <si>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</si>
  <si>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</si>
  <si>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</si>
  <si>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</si>
  <si>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</si>
  <si>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</si>
  <si>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</si>
  <si>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</si>
  <si>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</si>
  <si>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</si>
  <si>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</si>
  <si>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</si>
  <si>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</si>
  <si>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</si>
  <si>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</si>
  <si>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</si>
  <si>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</si>
  <si>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</si>
  <si>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</si>
  <si>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</si>
  <si>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</si>
  <si>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</si>
  <si>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</si>
  <si>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</si>
  <si>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</si>
  <si>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</si>
  <si>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</si>
  <si>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</si>
  <si>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</si>
  <si>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</si>
  <si>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</si>
  <si>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</si>
  <si>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</si>
  <si>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</si>
  <si>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</si>
  <si>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</si>
  <si>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</si>
  <si>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</si>
  <si>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</si>
  <si>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</si>
  <si>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</si>
  <si>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</si>
  <si>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</si>
  <si>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</si>
  <si>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</si>
  <si>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</si>
  <si>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</si>
  <si>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</si>
  <si>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</si>
  <si>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</si>
  <si>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</si>
  <si>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</si>
  <si>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</si>
  <si>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</si>
  <si>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</si>
  <si>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</si>
  <si>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</si>
  <si>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</si>
  <si>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</si>
  <si>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</si>
  <si>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</si>
  <si>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</si>
  <si>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</si>
  <si>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</si>
  <si>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</si>
  <si>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</si>
  <si>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</si>
  <si>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</si>
  <si>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</si>
  <si>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</si>
  <si>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</si>
  <si>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</si>
  <si>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</si>
  <si>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</si>
  <si>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</si>
  <si>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</si>
  <si>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</si>
  <si>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</si>
  <si>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</si>
  <si>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</si>
  <si>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</si>
  <si>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</si>
  <si>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</si>
  <si>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</si>
  <si>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</si>
  <si>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</si>
  <si>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</si>
  <si>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</si>
  <si>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</si>
  <si>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</si>
  <si>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</si>
  <si>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</si>
  <si>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</si>
  <si>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</si>
  <si>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</si>
  <si>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</si>
  <si>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</si>
  <si>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</si>
  <si>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</si>
  <si>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</si>
  <si>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</si>
  <si>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</si>
  <si>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</si>
  <si>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</si>
  <si>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</si>
  <si>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</si>
  <si>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</si>
  <si>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</si>
  <si>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</si>
  <si>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</si>
  <si>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</si>
  <si>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</si>
  <si>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</si>
  <si>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</si>
  <si>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</si>
  <si>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</si>
  <si>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</si>
  <si>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</si>
  <si>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</si>
  <si>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</si>
  <si>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</si>
  <si>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</si>
  <si>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</si>
  <si>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</si>
  <si>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</si>
  <si>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</si>
  <si>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</si>
  <si>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</si>
  <si>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</si>
  <si>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</si>
  <si>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</si>
  <si>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</si>
  <si>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</si>
  <si>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</si>
  <si>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</si>
  <si>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</si>
  <si>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</si>
  <si>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</si>
  <si>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</si>
  <si>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</si>
  <si>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</si>
  <si>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</si>
  <si>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</si>
  <si>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</si>
  <si>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</si>
  <si>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</si>
  <si>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</si>
  <si>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</si>
  <si>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</si>
  <si>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</si>
  <si>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</si>
  <si>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</si>
  <si>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</si>
  <si>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</si>
  <si>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</si>
  <si>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</si>
  <si>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</si>
  <si>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</si>
  <si>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</si>
  <si>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</si>
  <si>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</si>
  <si>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</si>
  <si>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</si>
  <si>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</si>
  <si>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</si>
  <si>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</si>
  <si>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</si>
  <si>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</si>
  <si>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</si>
  <si>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</si>
  <si>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</si>
  <si>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</si>
  <si>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</si>
  <si>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</si>
  <si>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</si>
  <si>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</si>
  <si>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</si>
  <si>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</si>
  <si>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</si>
  <si>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</si>
  <si>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</si>
  <si>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</si>
  <si>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</si>
  <si>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</si>
  <si>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</si>
  <si>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</si>
  <si>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</si>
  <si>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</si>
  <si>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</si>
  <si>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</si>
  <si>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</si>
  <si>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</si>
  <si>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</si>
  <si>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</si>
  <si>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</si>
  <si>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</si>
  <si>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</si>
  <si>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</si>
  <si>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</si>
  <si>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</si>
  <si>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</si>
  <si>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</si>
  <si>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</si>
  <si>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</si>
  <si>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</si>
  <si>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</si>
  <si>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</si>
  <si>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</si>
  <si>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</si>
  <si>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</si>
  <si>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</si>
  <si>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</si>
  <si>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</si>
  <si>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</si>
  <si>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</si>
  <si>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</si>
  <si>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</si>
  <si>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</si>
  <si>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</si>
  <si>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</si>
  <si>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</si>
  <si>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</si>
  <si>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</si>
  <si>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</si>
  <si>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</si>
  <si>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</si>
  <si>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</si>
  <si>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</si>
  <si>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</si>
  <si>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</si>
  <si>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</si>
  <si>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</si>
  <si>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</si>
  <si>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</si>
  <si>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</si>
  <si>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</si>
  <si>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</si>
  <si>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</si>
  <si>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</si>
  <si>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</si>
  <si>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</si>
  <si>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</si>
  <si>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</si>
  <si>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</si>
  <si>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</si>
  <si>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</si>
  <si>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</si>
  <si>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</si>
  <si>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</si>
  <si>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</si>
  <si>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</si>
  <si>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</si>
  <si>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</si>
  <si>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</si>
  <si>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</si>
  <si>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</si>
  <si>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</si>
  <si>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</si>
  <si>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</si>
  <si>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</si>
  <si>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</si>
  <si>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</si>
  <si>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</si>
  <si>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</si>
  <si>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</si>
  <si>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</si>
  <si>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</si>
  <si>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</si>
  <si>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</si>
  <si>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</si>
  <si>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</si>
  <si>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</si>
  <si>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</si>
  <si>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</si>
  <si>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</si>
  <si>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</si>
  <si>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</si>
  <si>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</si>
  <si>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</si>
  <si>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</si>
  <si>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</si>
  <si>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</si>
  <si>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</si>
  <si>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</si>
  <si>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</si>
  <si>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</si>
  <si>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</si>
  <si>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</si>
  <si>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</si>
  <si>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</si>
  <si>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</si>
  <si>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</si>
  <si>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</si>
  <si>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</si>
  <si>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</si>
  <si>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</si>
  <si>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</si>
  <si>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</si>
  <si>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</si>
  <si>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</si>
  <si>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</si>
  <si>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</si>
  <si>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</si>
  <si>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</si>
  <si>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</si>
  <si>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</si>
  <si>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</si>
  <si>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</si>
  <si>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</si>
  <si>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</si>
  <si>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</si>
  <si>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</si>
  <si>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</si>
  <si>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</si>
  <si>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</si>
  <si>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</si>
  <si>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</si>
  <si>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</si>
  <si>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</si>
  <si>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</si>
  <si>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</si>
  <si>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</si>
  <si>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</si>
  <si>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</si>
  <si>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</si>
  <si>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</si>
  <si>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</si>
  <si>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</si>
  <si>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</si>
  <si>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</si>
  <si>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</si>
  <si>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</si>
  <si>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</si>
  <si>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</si>
  <si>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</si>
  <si>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</si>
  <si>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</si>
  <si>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</si>
  <si>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</si>
  <si>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</si>
  <si>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</si>
  <si>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</si>
  <si>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</si>
  <si>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</si>
  <si>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</si>
  <si>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</si>
  <si>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</si>
  <si>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</si>
  <si>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</si>
  <si>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</si>
  <si>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</si>
  <si>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</si>
  <si>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</si>
  <si>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</si>
  <si>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</si>
  <si>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</si>
  <si>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</si>
  <si>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</si>
  <si>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</si>
  <si>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</si>
  <si>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</si>
  <si>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</si>
  <si>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</si>
  <si>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</si>
  <si>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</si>
  <si>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</si>
  <si>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</si>
  <si>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</si>
  <si>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</si>
  <si>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</si>
  <si>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</si>
  <si>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</si>
  <si>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</si>
  <si>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</si>
  <si>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</si>
  <si>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</si>
  <si>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</si>
  <si>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</si>
  <si>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</si>
  <si>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</si>
  <si>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</si>
  <si>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</si>
  <si>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</si>
  <si>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</si>
  <si>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</si>
  <si>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</si>
  <si>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</si>
  <si>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</si>
  <si>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</si>
  <si>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</si>
  <si>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</si>
  <si>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</si>
  <si>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</si>
  <si>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</si>
  <si>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</si>
  <si>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</si>
  <si>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</si>
  <si>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</si>
  <si>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</si>
  <si>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</si>
  <si>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</si>
  <si>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</si>
  <si>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</si>
  <si>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</si>
  <si>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</si>
  <si>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</si>
  <si>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</si>
  <si>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</si>
  <si>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</si>
  <si>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</si>
  <si>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</si>
  <si>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</si>
  <si>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</si>
  <si>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</si>
  <si>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</si>
  <si>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</si>
  <si>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</si>
  <si>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</si>
  <si>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</si>
  <si>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</si>
  <si>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</si>
  <si>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</si>
  <si>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</si>
  <si>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</si>
  <si>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</si>
  <si>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</si>
  <si>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</si>
  <si>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</si>
  <si>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</si>
  <si>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</si>
  <si>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</si>
  <si>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</si>
  <si>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</si>
  <si>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</si>
  <si>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</si>
  <si>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</si>
  <si>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</si>
  <si>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</si>
  <si>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</si>
  <si>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</si>
  <si>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</si>
  <si>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</si>
  <si>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</si>
  <si>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</si>
  <si>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</si>
  <si>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</si>
  <si>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</si>
  <si>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</si>
  <si>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</si>
  <si>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</si>
  <si>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</si>
  <si>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</si>
  <si>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</si>
  <si>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</si>
  <si>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</si>
  <si>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</si>
  <si>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</si>
  <si>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</si>
  <si>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</si>
  <si>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</si>
  <si>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</si>
  <si>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</si>
  <si>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</si>
  <si>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</si>
  <si>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</si>
  <si>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</si>
  <si>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</si>
  <si>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</si>
  <si>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</si>
  <si>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</si>
  <si>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</si>
  <si>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</si>
  <si>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</si>
  <si>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</si>
  <si>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</si>
  <si>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</si>
  <si>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</si>
  <si>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</si>
  <si>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</si>
  <si>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</si>
  <si>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</si>
  <si>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</si>
  <si>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</si>
  <si>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</si>
  <si>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</si>
  <si>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</si>
  <si>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</si>
  <si>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</si>
  <si>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</si>
  <si>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</si>
  <si>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</si>
  <si>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</si>
  <si>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</si>
  <si>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</si>
  <si>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</si>
  <si>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</si>
  <si>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</si>
  <si>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</si>
  <si>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</si>
  <si>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</si>
  <si>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</si>
  <si>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</si>
  <si>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</si>
  <si>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</si>
  <si>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</si>
  <si>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</si>
  <si>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</si>
  <si>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</si>
  <si>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</si>
  <si>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</si>
  <si>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</si>
  <si>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</si>
  <si>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</si>
  <si>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</si>
  <si>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</si>
  <si>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</si>
  <si>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</si>
  <si>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</si>
  <si>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</si>
  <si>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</si>
  <si>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</si>
  <si>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</si>
  <si>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</si>
  <si>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</si>
  <si>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</si>
  <si>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</si>
  <si>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</si>
  <si>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</si>
  <si>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</si>
  <si>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</si>
  <si>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</si>
  <si>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</si>
  <si>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</si>
  <si>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</si>
  <si>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</si>
  <si>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</si>
  <si>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</si>
  <si>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</si>
  <si>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</si>
  <si>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</si>
  <si>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</si>
  <si>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</si>
  <si>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</si>
  <si>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</si>
  <si>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</si>
  <si>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</si>
  <si>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</si>
  <si>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</si>
  <si>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</si>
  <si>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</si>
  <si>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</si>
  <si>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</si>
  <si>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</si>
  <si>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</si>
  <si>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</si>
  <si>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</si>
  <si>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</si>
  <si>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</si>
  <si>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</si>
  <si>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</si>
  <si>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</si>
  <si>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</si>
  <si>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</si>
  <si>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</si>
  <si>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</si>
  <si>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</si>
  <si>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</si>
  <si>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</si>
  <si>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</si>
  <si>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</si>
  <si>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</si>
  <si>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</si>
  <si>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</si>
  <si>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</si>
  <si>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</si>
  <si>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</si>
  <si>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</si>
  <si>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</si>
  <si>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</si>
  <si>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</si>
  <si>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</si>
  <si>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</si>
  <si>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</si>
  <si>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</si>
  <si>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</si>
  <si>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</si>
  <si>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</si>
  <si>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</si>
  <si>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</si>
  <si>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</si>
  <si>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</si>
  <si>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</si>
  <si>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</si>
  <si>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</si>
  <si>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</si>
  <si>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</si>
  <si>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</si>
  <si>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</si>
  <si>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</si>
  <si>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</si>
  <si>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</si>
  <si>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</si>
  <si>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</si>
  <si>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</si>
  <si>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</si>
  <si>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</si>
  <si>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</si>
  <si>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</si>
  <si>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</si>
  <si>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</si>
  <si>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</si>
  <si>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</si>
  <si>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</si>
  <si>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</si>
  <si>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</si>
  <si>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</si>
  <si>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</si>
  <si>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</si>
  <si>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</si>
  <si>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</si>
  <si>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</si>
  <si>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</si>
  <si>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</si>
  <si>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</si>
  <si>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</si>
  <si>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</si>
  <si>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</si>
  <si>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</si>
  <si>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</si>
  <si>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</si>
  <si>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</si>
  <si>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</si>
  <si>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</si>
  <si>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</si>
  <si>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</si>
  <si>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</si>
  <si>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</si>
  <si>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</si>
  <si>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</si>
  <si>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</si>
  <si>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</si>
  <si>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</si>
  <si>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</si>
  <si>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</si>
  <si>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</si>
  <si>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</si>
  <si>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</si>
  <si>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</si>
  <si>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</si>
  <si>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</si>
  <si>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</si>
  <si>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</si>
  <si>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</si>
  <si>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</si>
  <si>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</si>
  <si>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</si>
  <si>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</si>
  <si>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</si>
  <si>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</si>
  <si>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</si>
  <si>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</si>
  <si>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</si>
  <si>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</si>
  <si>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</si>
  <si>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</si>
  <si>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</si>
  <si>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</si>
  <si>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</si>
  <si>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</si>
  <si>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</si>
  <si>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</si>
  <si>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</si>
  <si>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</si>
  <si>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</si>
  <si>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</si>
  <si>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</si>
  <si>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</si>
  <si>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</si>
  <si>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</si>
  <si>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</si>
  <si>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</si>
  <si>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</si>
  <si>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</si>
  <si>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</si>
  <si>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</si>
  <si>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</si>
  <si>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</si>
  <si>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</si>
  <si>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</si>
  <si>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</si>
  <si>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</si>
  <si>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</si>
  <si>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</si>
  <si>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</si>
  <si>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</si>
  <si>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</si>
  <si>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</si>
  <si>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</si>
  <si>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</si>
  <si>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</si>
  <si>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</si>
  <si>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</si>
  <si>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</si>
  <si>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</si>
  <si>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</si>
  <si>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</si>
  <si>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</si>
  <si>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</si>
  <si>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</si>
  <si>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</si>
  <si>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</si>
  <si>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</si>
  <si>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</si>
  <si>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</si>
  <si>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</si>
  <si>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</si>
  <si>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</si>
  <si>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</si>
  <si>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</si>
  <si>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</si>
  <si>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</si>
  <si>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</si>
  <si>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</si>
  <si>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</si>
  <si>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</si>
  <si>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</si>
  <si>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</si>
  <si>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</si>
  <si>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</si>
  <si>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</si>
  <si>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</si>
  <si>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</si>
  <si>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</si>
  <si>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</si>
  <si>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</si>
  <si>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</si>
  <si>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</si>
  <si>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</si>
  <si>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</si>
  <si>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</si>
  <si>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</si>
  <si>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</si>
  <si>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</si>
  <si>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</si>
  <si>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</si>
  <si>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</si>
  <si>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</si>
  <si>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</si>
  <si>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</si>
  <si>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</si>
  <si>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</si>
  <si>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</si>
  <si>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</si>
  <si>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</si>
  <si>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</si>
  <si>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</si>
  <si>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</si>
  <si>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</si>
  <si>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</si>
  <si>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</si>
  <si>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</si>
  <si>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</si>
  <si>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</si>
  <si>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</si>
  <si>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</si>
  <si>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</si>
  <si>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</si>
  <si>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</si>
  <si>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</si>
  <si>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</si>
  <si>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</si>
  <si>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</si>
  <si>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</si>
  <si>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</si>
  <si>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</si>
  <si>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</si>
  <si>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</si>
  <si>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</si>
  <si>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</si>
  <si>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</si>
  <si>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</si>
  <si>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</si>
  <si>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</si>
  <si>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</si>
  <si>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</si>
  <si>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</si>
  <si>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</si>
  <si>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</si>
  <si>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</si>
  <si>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</si>
  <si>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</si>
  <si>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</si>
  <si>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</si>
  <si>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</si>
  <si>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</si>
  <si>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</si>
  <si>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</si>
  <si>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</si>
  <si>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</si>
  <si>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</si>
  <si>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</si>
  <si>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</si>
  <si>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</si>
  <si>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</si>
  <si>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</si>
  <si>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</si>
  <si>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</si>
  <si>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</si>
  <si>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</si>
  <si>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</si>
  <si>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</si>
  <si>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</si>
  <si>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</si>
  <si>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</si>
  <si>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</si>
  <si>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</si>
  <si>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</si>
  <si>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</si>
  <si>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</si>
  <si>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</si>
  <si>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</si>
  <si>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</si>
  <si>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</si>
  <si>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</si>
  <si>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</si>
  <si>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</si>
  <si>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</si>
  <si>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</si>
  <si>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</si>
  <si>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</si>
  <si>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</si>
  <si>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</si>
  <si>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</si>
  <si>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</si>
  <si>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</si>
  <si>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</si>
  <si>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</si>
  <si>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</si>
  <si>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</si>
  <si>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</si>
  <si>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</si>
  <si>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</si>
  <si>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</si>
  <si>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</si>
  <si>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</si>
  <si>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</si>
  <si>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</si>
  <si>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</si>
  <si>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</si>
  <si>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</si>
  <si>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</si>
  <si>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</si>
  <si>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</si>
  <si>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</si>
  <si>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</si>
  <si>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</si>
  <si>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</si>
  <si>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</si>
  <si>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</si>
  <si>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</si>
  <si>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</si>
  <si>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</si>
  <si>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</si>
  <si>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</si>
  <si>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</si>
  <si>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</si>
  <si>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</si>
  <si>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</si>
  <si>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</si>
  <si>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</si>
  <si>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</si>
  <si>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</si>
  <si>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</si>
  <si>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</si>
  <si>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</si>
  <si>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</si>
  <si>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</si>
  <si>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</si>
  <si>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</si>
  <si>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</si>
  <si>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</si>
  <si>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</si>
  <si>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</si>
  <si>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</si>
  <si>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</si>
  <si>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</si>
  <si>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</si>
  <si>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</si>
  <si>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</si>
  <si>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</si>
  <si>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</si>
  <si>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</si>
  <si>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</si>
  <si>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</si>
  <si>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</si>
  <si>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</si>
  <si>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</si>
  <si>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</si>
  <si>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</si>
  <si>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</si>
  <si>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</si>
  <si>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</si>
  <si>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</si>
  <si>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</si>
  <si>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</si>
  <si>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</si>
  <si>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</si>
  <si>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</si>
  <si>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</si>
  <si>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</si>
  <si>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</si>
  <si>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</si>
  <si>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</si>
  <si>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</si>
  <si>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</si>
  <si>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</si>
  <si>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</si>
  <si>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</si>
  <si>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</si>
  <si>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</si>
  <si>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</si>
  <si>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</si>
  <si>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</si>
  <si>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</si>
  <si>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</si>
  <si>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</si>
  <si>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</si>
  <si>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</si>
  <si>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</si>
  <si>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</si>
  <si>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</si>
  <si>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</si>
  <si>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</si>
  <si>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</si>
  <si>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</si>
  <si>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</si>
  <si>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</si>
  <si>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</si>
  <si>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</si>
  <si>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</si>
  <si>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</si>
  <si>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</si>
  <si>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</si>
  <si>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</si>
  <si>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</si>
  <si>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</si>
  <si>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</si>
  <si>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</si>
  <si>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</si>
  <si>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</si>
  <si>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</si>
  <si>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</si>
  <si>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</si>
  <si>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</si>
  <si>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</si>
  <si>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</si>
  <si>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</si>
  <si>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</si>
  <si>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</si>
  <si>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</si>
  <si>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</si>
  <si>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</si>
  <si>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</si>
  <si>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</si>
  <si>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</si>
  <si>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</si>
  <si>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</si>
  <si>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</si>
  <si>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</si>
  <si>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</si>
  <si>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</si>
  <si>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</si>
  <si>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</si>
  <si>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</si>
  <si>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</si>
  <si>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</si>
  <si>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</si>
  <si>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</si>
  <si>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</si>
  <si>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</si>
  <si>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</si>
  <si>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</si>
  <si>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</si>
  <si>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</si>
  <si>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</si>
  <si>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</si>
  <si>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</si>
  <si>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</si>
  <si>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</si>
  <si>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</si>
  <si>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</si>
  <si>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</si>
  <si>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</si>
  <si>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</si>
  <si>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</si>
  <si>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</si>
  <si>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</si>
  <si>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</si>
  <si>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</si>
  <si>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</si>
  <si>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</si>
  <si>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</si>
  <si>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</si>
  <si>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</si>
  <si>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</si>
  <si>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</si>
  <si>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</si>
  <si>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</si>
  <si>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</si>
  <si>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</si>
  <si>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</si>
  <si>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</si>
  <si>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</si>
  <si>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</si>
  <si>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</si>
  <si>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</si>
  <si>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</si>
  <si>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</si>
  <si>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</si>
  <si>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</si>
  <si>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</si>
  <si>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</si>
  <si>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</si>
  <si>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</si>
  <si>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</si>
  <si>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</si>
  <si>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</si>
  <si>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</si>
  <si>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</si>
  <si>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</si>
  <si>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</si>
  <si>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</si>
  <si>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</si>
  <si>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</si>
  <si>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</si>
  <si>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</si>
  <si>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</si>
  <si>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</si>
  <si>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</si>
  <si>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</si>
  <si>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</si>
  <si>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</si>
  <si>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</si>
  <si>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</si>
  <si>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</si>
  <si>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</si>
  <si>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</si>
  <si>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</si>
  <si>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</si>
  <si>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</si>
  <si>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</si>
  <si>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</si>
  <si>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</si>
  <si>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</si>
  <si>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</si>
  <si>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</si>
  <si>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</si>
  <si>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</si>
  <si>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</si>
  <si>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</si>
  <si>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</si>
  <si>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</si>
  <si>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</si>
  <si>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</si>
  <si>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</si>
  <si>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</si>
  <si>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</si>
  <si>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</si>
  <si>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</si>
  <si>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</si>
  <si>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</si>
  <si>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</si>
  <si>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</si>
  <si>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</si>
  <si>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</si>
  <si>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</si>
  <si>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</si>
  <si>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</si>
  <si>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</si>
  <si>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</si>
  <si>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</si>
  <si>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</si>
  <si>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</si>
  <si>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</si>
  <si>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</si>
  <si>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</si>
  <si>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</si>
  <si>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</si>
  <si>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</si>
  <si>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</si>
  <si>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</si>
  <si>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</si>
  <si>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</si>
  <si>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</si>
  <si>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</si>
  <si>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</si>
  <si>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</si>
  <si>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</si>
  <si>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</si>
  <si>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</si>
  <si>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</si>
  <si>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</si>
  <si>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</si>
  <si>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</si>
  <si>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</si>
  <si>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</si>
  <si>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</si>
  <si>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</si>
  <si>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</si>
  <si>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</si>
  <si>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</si>
  <si>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</si>
  <si>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</si>
  <si>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</si>
  <si>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</si>
  <si>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</si>
  <si>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</si>
  <si>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</si>
  <si>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</si>
  <si>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</si>
  <si>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</si>
  <si>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</si>
  <si>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</si>
  <si>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</si>
  <si>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</si>
  <si>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</si>
  <si>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</si>
  <si>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</si>
  <si>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</si>
  <si>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</si>
  <si>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</si>
  <si>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</si>
  <si>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</si>
  <si>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</si>
  <si>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</si>
  <si>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</si>
  <si>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</si>
  <si>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</si>
  <si>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</si>
  <si>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</si>
  <si>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</si>
  <si>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</si>
  <si>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</si>
  <si>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</si>
  <si>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</si>
  <si>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</si>
  <si>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</si>
  <si>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</si>
  <si>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</si>
  <si>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</si>
  <si>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</si>
  <si>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</si>
  <si>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</si>
  <si>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</si>
  <si>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</si>
  <si>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</si>
  <si>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</si>
  <si>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</si>
  <si>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</si>
  <si>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</si>
  <si>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</si>
  <si>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</si>
  <si>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</si>
  <si>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</si>
  <si>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</si>
  <si>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</si>
  <si>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</si>
  <si>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</si>
  <si>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</si>
  <si>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</si>
  <si>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</si>
  <si>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</si>
  <si>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</si>
  <si>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</si>
  <si>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</si>
  <si>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</si>
  <si>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</si>
  <si>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</si>
  <si>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</si>
  <si>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</si>
  <si>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</si>
  <si>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</si>
  <si>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</si>
  <si>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</si>
  <si>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</si>
  <si>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</si>
  <si>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</si>
  <si>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</si>
  <si>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</si>
  <si>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</si>
  <si>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</si>
  <si>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</si>
  <si>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</si>
  <si>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</si>
  <si>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</si>
  <si>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</si>
  <si>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</si>
  <si>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</si>
  <si>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</si>
  <si>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</si>
  <si>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</si>
  <si>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</si>
  <si>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</si>
  <si>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</si>
  <si>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</si>
  <si>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</si>
  <si>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</si>
  <si>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</si>
  <si>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</si>
  <si>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</si>
  <si>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</si>
  <si>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</si>
  <si>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</si>
  <si>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</si>
  <si>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</si>
  <si>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</si>
  <si>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</si>
  <si>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</si>
  <si>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</si>
  <si>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</si>
  <si>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</si>
  <si>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</si>
  <si>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</si>
  <si>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</si>
  <si>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</si>
  <si>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</si>
  <si>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</si>
  <si>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</si>
  <si>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</si>
  <si>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</si>
  <si>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</si>
  <si>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</si>
  <si>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</si>
  <si>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</si>
  <si>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</si>
  <si>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</si>
  <si>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</si>
  <si>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</si>
  <si>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</si>
  <si>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</si>
  <si>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</si>
  <si>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</si>
  <si>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</si>
  <si>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</si>
  <si>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</si>
  <si>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</si>
  <si>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</si>
  <si>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</si>
  <si>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</si>
  <si>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</si>
  <si>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</si>
  <si>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</si>
  <si>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</si>
  <si>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</si>
  <si>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</si>
  <si>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</si>
  <si>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</si>
  <si>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</si>
  <si>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</si>
  <si>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</si>
  <si>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</si>
  <si>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</si>
  <si>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</si>
  <si>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</si>
  <si>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</si>
  <si>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</si>
  <si>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</si>
  <si>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</si>
  <si>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</si>
  <si>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</si>
  <si>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</si>
  <si>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</si>
  <si>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</si>
  <si>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</si>
  <si>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</si>
  <si>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</si>
  <si>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</si>
  <si>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</si>
  <si>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</si>
  <si>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</si>
  <si>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</si>
  <si>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</si>
  <si>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</si>
  <si>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</si>
  <si>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</si>
  <si>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</si>
  <si>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</si>
  <si>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</si>
  <si>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</si>
  <si>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</si>
  <si>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</si>
  <si>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</si>
  <si>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</si>
  <si>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</si>
  <si>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</si>
  <si>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</si>
  <si>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</si>
  <si>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</si>
  <si>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</si>
  <si>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</si>
  <si>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</si>
  <si>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</si>
  <si>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</si>
  <si>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</si>
  <si>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</si>
  <si>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</si>
  <si>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</si>
  <si>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</si>
  <si>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</si>
  <si>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</si>
  <si>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</si>
  <si>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</si>
  <si>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</si>
  <si>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</si>
  <si>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</si>
  <si>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</si>
  <si>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</si>
  <si>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</si>
  <si>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</si>
  <si>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</si>
  <si>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</si>
  <si>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</si>
  <si>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</si>
  <si>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</si>
  <si>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</si>
  <si>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</si>
  <si>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</si>
  <si>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</si>
  <si>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</si>
  <si>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</si>
  <si>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</si>
  <si>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</si>
  <si>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</si>
  <si>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</si>
  <si>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</si>
  <si>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</si>
  <si>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</si>
  <si>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</si>
  <si>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</si>
  <si>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</si>
  <si>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</si>
  <si>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</si>
  <si>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</si>
  <si>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</si>
  <si>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</si>
  <si>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</si>
  <si>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</si>
  <si>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</si>
  <si>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</si>
  <si>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</si>
  <si>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</si>
  <si>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</si>
  <si>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</si>
  <si>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</si>
  <si>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</si>
  <si>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</si>
  <si>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</si>
  <si>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</si>
  <si>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</si>
  <si>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</si>
  <si>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</si>
  <si>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</si>
  <si>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</si>
  <si>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</si>
  <si>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</si>
  <si>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</si>
  <si>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</si>
  <si>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</si>
  <si>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</si>
  <si>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</si>
  <si>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</si>
  <si>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</si>
  <si>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</si>
  <si>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</si>
  <si>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</si>
  <si>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</si>
  <si>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</si>
  <si>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</si>
  <si>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</si>
  <si>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</si>
  <si>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</si>
  <si>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</si>
  <si>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</si>
  <si>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</si>
  <si>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</si>
  <si>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</si>
  <si>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</si>
  <si>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</si>
  <si>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</si>
  <si>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</si>
  <si>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</si>
  <si>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</si>
  <si>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</si>
  <si>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</si>
  <si>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</si>
  <si>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</si>
  <si>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</si>
  <si>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</si>
  <si>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</si>
  <si>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</si>
  <si>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</si>
  <si>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</si>
  <si>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</si>
  <si>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</si>
  <si>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</si>
  <si>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</si>
  <si>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</si>
  <si>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</si>
  <si>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</si>
  <si>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</si>
  <si>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</si>
  <si>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</si>
  <si>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</si>
  <si>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</si>
  <si>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</si>
  <si>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</si>
  <si>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</si>
  <si>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</si>
  <si>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</si>
  <si>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</si>
  <si>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</si>
  <si>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</si>
  <si>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</si>
  <si>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</si>
  <si>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</si>
  <si>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</si>
  <si>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</si>
  <si>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</si>
  <si>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</si>
  <si>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</si>
  <si>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</si>
  <si>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</si>
  <si>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</si>
  <si>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</si>
  <si>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</si>
  <si>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</si>
  <si>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</si>
  <si>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</si>
  <si>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</si>
  <si>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</si>
  <si>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</si>
  <si>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</si>
  <si>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</si>
  <si>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</si>
  <si>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</si>
  <si>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</si>
  <si>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</si>
  <si>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</si>
  <si>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</si>
  <si>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</si>
  <si>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</si>
  <si>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</si>
  <si>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</si>
  <si>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</si>
  <si>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</si>
  <si>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</si>
  <si>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</si>
  <si>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</si>
  <si>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</si>
  <si>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</si>
  <si>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</si>
  <si>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</si>
  <si>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</si>
  <si>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</si>
  <si>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</si>
  <si>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</si>
  <si>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</si>
  <si>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</si>
  <si>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</si>
  <si>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</si>
  <si>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</si>
  <si>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</si>
  <si>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</si>
  <si>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</si>
  <si>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</si>
  <si>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</si>
  <si>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</si>
  <si>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</si>
  <si>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</si>
  <si>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</si>
  <si>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</si>
  <si>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</si>
  <si>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</si>
  <si>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</si>
  <si>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</si>
  <si>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</si>
  <si>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</si>
  <si>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</si>
  <si>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</si>
  <si>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</si>
  <si>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</si>
  <si>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</si>
  <si>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</si>
  <si>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</si>
  <si>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</si>
  <si>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</si>
  <si>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</si>
  <si>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</si>
  <si>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</si>
  <si>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</si>
  <si>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</si>
  <si>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</si>
  <si>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</si>
  <si>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</si>
  <si>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</si>
  <si>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</si>
  <si>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</si>
  <si>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</si>
  <si>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</si>
  <si>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</si>
  <si>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</si>
  <si>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</si>
  <si>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</si>
  <si>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</si>
  <si>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</si>
  <si>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</si>
  <si>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</si>
  <si>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</si>
  <si>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</si>
  <si>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</si>
  <si>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</si>
  <si>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</si>
  <si>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</si>
  <si>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</si>
  <si>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</si>
  <si>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</si>
  <si>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</si>
  <si>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</si>
  <si>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</si>
  <si>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</si>
  <si>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</si>
  <si>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</si>
  <si>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</si>
  <si>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</si>
  <si>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</si>
  <si>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</si>
  <si>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</si>
  <si>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</si>
  <si>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</si>
  <si>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</si>
  <si>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</si>
  <si>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</si>
  <si>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</si>
  <si>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</si>
  <si>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</si>
  <si>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</si>
  <si>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</si>
  <si>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</si>
  <si>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</si>
  <si>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</si>
  <si>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</si>
  <si>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</si>
  <si>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</si>
  <si>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</si>
  <si>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</si>
  <si>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</si>
  <si>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</si>
  <si>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</si>
  <si>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</si>
  <si>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</si>
  <si>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</si>
  <si>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</si>
  <si>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</si>
  <si>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</si>
  <si>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</si>
  <si>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</si>
  <si>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</si>
  <si>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</si>
  <si>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</si>
  <si>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</si>
  <si>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</si>
  <si>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</si>
  <si>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</si>
  <si>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</si>
  <si>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</si>
  <si>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</si>
  <si>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</si>
  <si>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</si>
  <si>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</si>
  <si>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</si>
  <si>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</si>
  <si>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</si>
  <si>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</si>
  <si>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</si>
  <si>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</si>
  <si>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</si>
  <si>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</si>
  <si>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</si>
  <si>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</si>
  <si>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</si>
  <si>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</si>
  <si>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</si>
  <si>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</si>
  <si>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</si>
  <si>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</si>
  <si>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</si>
  <si>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</si>
  <si>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</si>
  <si>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</si>
  <si>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</si>
  <si>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</si>
  <si>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</si>
  <si>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</si>
  <si>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</si>
  <si>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</si>
  <si>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</si>
  <si>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</si>
  <si>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</si>
  <si>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</si>
  <si>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</si>
  <si>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</si>
  <si>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</si>
  <si>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</si>
  <si>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</si>
  <si>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</si>
  <si>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</si>
  <si>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</si>
  <si>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</si>
  <si>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</si>
  <si>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</si>
  <si>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</si>
  <si>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</si>
  <si>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</si>
  <si>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</si>
  <si>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</si>
  <si>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</si>
  <si>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</si>
  <si>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</si>
  <si>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</si>
  <si>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</si>
  <si>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</si>
  <si>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</si>
  <si>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</si>
  <si>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</si>
  <si>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</si>
  <si>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</si>
  <si>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</si>
  <si>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</si>
  <si>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</si>
  <si>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</si>
  <si>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</si>
  <si>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</si>
  <si>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</si>
  <si>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</si>
  <si>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</si>
  <si>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</si>
  <si>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</si>
  <si>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</si>
  <si>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</si>
  <si>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</si>
  <si>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</si>
  <si>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</si>
  <si>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</si>
  <si>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</si>
  <si>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</si>
  <si>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</si>
  <si>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</si>
  <si>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</si>
  <si>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</si>
  <si>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</si>
  <si>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</si>
  <si>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</si>
  <si>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</si>
  <si>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</si>
  <si>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</si>
  <si>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</si>
  <si>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</si>
  <si>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</si>
  <si>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</si>
  <si>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</si>
  <si>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</si>
  <si>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</si>
  <si>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</si>
  <si>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</si>
  <si>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</si>
  <si>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</si>
  <si>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</si>
  <si>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</si>
  <si>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</si>
  <si>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</si>
  <si>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</si>
  <si>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</si>
  <si>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</si>
  <si>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</si>
  <si>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</si>
  <si>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</si>
  <si>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</si>
  <si>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</si>
  <si>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</si>
  <si>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</si>
  <si>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</si>
  <si>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</si>
  <si>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</si>
  <si>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</si>
  <si>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</si>
  <si>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</si>
  <si>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</si>
  <si>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</si>
  <si>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</si>
  <si>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</si>
  <si>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</si>
  <si>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</si>
  <si>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</si>
  <si>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</si>
  <si>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</si>
  <si>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</si>
  <si>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</si>
  <si>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</si>
  <si>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</si>
  <si>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</si>
  <si>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</si>
  <si>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</si>
  <si>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</si>
  <si>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</si>
  <si>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</si>
  <si>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</si>
  <si>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</si>
  <si>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</si>
  <si>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</si>
  <si>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</si>
  <si>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</si>
  <si>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</si>
  <si>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</si>
  <si>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</si>
  <si>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</si>
  <si>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</si>
  <si>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</si>
  <si>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</si>
  <si>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</si>
  <si>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</si>
  <si>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</si>
  <si>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</si>
  <si>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</si>
  <si>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</si>
  <si>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</si>
  <si>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</si>
  <si>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</si>
  <si>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</si>
  <si>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</si>
  <si>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</si>
  <si>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</si>
  <si>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</si>
  <si>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</si>
  <si>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</si>
  <si>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</si>
  <si>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</si>
  <si>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</si>
  <si>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</si>
  <si>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</si>
  <si>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</si>
  <si>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</si>
  <si>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</si>
  <si>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</si>
  <si>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</si>
  <si>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</si>
  <si>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</si>
  <si>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</si>
  <si>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</si>
  <si>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</si>
  <si>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</si>
  <si>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</si>
  <si>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</si>
  <si>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</si>
  <si>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</si>
  <si>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</si>
  <si>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</si>
  <si>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</si>
  <si>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</si>
  <si>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</si>
  <si>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</si>
  <si>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</si>
  <si>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</si>
  <si>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</si>
  <si>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</si>
  <si>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</si>
  <si>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</si>
  <si>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</si>
  <si>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</si>
  <si>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</si>
  <si>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</si>
  <si>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</si>
  <si>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</si>
  <si>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</si>
  <si>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</si>
  <si>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</si>
  <si>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</si>
  <si>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</si>
  <si>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</si>
  <si>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</si>
  <si>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</si>
  <si>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</si>
  <si>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</si>
  <si>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</si>
  <si>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</si>
  <si>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</si>
  <si>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</si>
  <si>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</si>
  <si>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</si>
  <si>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</si>
  <si>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</si>
  <si>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</si>
  <si>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</si>
  <si>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</si>
  <si>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</si>
  <si>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</si>
  <si>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</si>
  <si>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</si>
  <si>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</si>
  <si>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</si>
  <si>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</si>
  <si>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</si>
  <si>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</si>
  <si>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</si>
  <si>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</si>
  <si>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</si>
  <si>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</si>
  <si>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</si>
  <si>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</si>
  <si>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</si>
  <si>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</si>
  <si>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</si>
  <si>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</si>
  <si>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</si>
  <si>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</si>
  <si>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</si>
  <si>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</si>
  <si>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</si>
  <si>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</si>
  <si>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</si>
  <si>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</si>
  <si>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</si>
  <si>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</si>
  <si>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</si>
  <si>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</si>
  <si>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</si>
  <si>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</si>
  <si>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</si>
  <si>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</si>
  <si>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</si>
  <si>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</si>
  <si>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</si>
  <si>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</si>
  <si>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</si>
  <si>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</si>
  <si>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</si>
  <si>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</si>
  <si>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</si>
  <si>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</si>
  <si>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</si>
  <si>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</si>
  <si>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</si>
  <si>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</si>
  <si>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</si>
  <si>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</si>
  <si>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</si>
  <si>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</si>
  <si>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</si>
  <si>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</si>
  <si>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</si>
  <si>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</si>
  <si>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</si>
  <si>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</si>
  <si>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</si>
  <si>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</si>
  <si>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</si>
  <si>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</si>
  <si>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</si>
  <si>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</si>
  <si>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</si>
  <si>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</si>
  <si>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</si>
  <si>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</si>
  <si>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</si>
  <si>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</si>
  <si>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</si>
  <si>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</si>
  <si>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</si>
  <si>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</si>
  <si>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</si>
  <si>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</si>
  <si>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</si>
  <si>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</si>
  <si>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</si>
  <si>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</si>
  <si>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</si>
  <si>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</si>
  <si>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</si>
  <si>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</si>
  <si>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</si>
  <si>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</si>
  <si>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</si>
  <si>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</si>
  <si>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</si>
  <si>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</si>
  <si>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</si>
  <si>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</si>
  <si>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</si>
  <si>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</si>
  <si>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</si>
  <si>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</si>
  <si>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</si>
  <si>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</si>
  <si>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</si>
  <si>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</si>
  <si>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</si>
  <si>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</si>
  <si>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</si>
  <si>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</si>
  <si>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</si>
  <si>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</si>
  <si>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</si>
  <si>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</si>
  <si>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</si>
  <si>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</si>
  <si>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</si>
  <si>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</si>
  <si>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</si>
  <si>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</si>
  <si>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</si>
  <si>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</si>
  <si>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</si>
  <si>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</si>
  <si>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</si>
  <si>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</si>
  <si>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</si>
  <si>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</si>
  <si>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</si>
  <si>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</si>
  <si>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</si>
  <si>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</si>
  <si>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</si>
  <si>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</si>
  <si>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</si>
  <si>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</si>
  <si>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</si>
  <si>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</si>
  <si>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</si>
  <si>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</si>
  <si>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</si>
  <si>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</si>
  <si>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</si>
  <si>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</si>
  <si>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</si>
  <si>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</si>
  <si>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</si>
  <si>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</si>
  <si>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</si>
  <si>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</si>
  <si>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</si>
  <si>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</si>
  <si>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</si>
  <si>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</si>
  <si>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</si>
  <si>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</si>
  <si>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</si>
  <si>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</si>
  <si>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</si>
  <si>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</si>
  <si>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</si>
  <si>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</si>
  <si>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</si>
  <si>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</si>
  <si>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</si>
  <si>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</si>
  <si>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</si>
  <si>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</si>
  <si>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</si>
  <si>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</si>
  <si>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</si>
  <si>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</si>
  <si>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</si>
  <si>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</si>
  <si>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</si>
  <si>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</si>
  <si>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</si>
  <si>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</si>
  <si>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</si>
  <si>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</si>
  <si>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</si>
  <si>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</si>
  <si>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</si>
  <si>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</si>
  <si>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</si>
  <si>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</si>
  <si>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</si>
  <si>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</si>
  <si>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</si>
  <si>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</si>
  <si>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</si>
  <si>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</si>
  <si>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</si>
  <si>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</si>
  <si>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</si>
  <si>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</si>
  <si>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</si>
  <si>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</si>
  <si>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</si>
  <si>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</si>
  <si>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</si>
  <si>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</si>
  <si>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</si>
  <si>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</si>
  <si>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</si>
  <si>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</si>
  <si>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</si>
  <si>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</si>
  <si>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</si>
  <si>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</si>
  <si>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</si>
  <si>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</si>
  <si>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</si>
  <si>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</si>
  <si>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</si>
  <si>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</si>
  <si>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</si>
  <si>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</si>
  <si>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</si>
  <si>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</si>
  <si>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</si>
  <si>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</si>
  <si>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</si>
  <si>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</si>
  <si>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</si>
  <si>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</si>
  <si>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</si>
  <si>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</si>
  <si>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</si>
  <si>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</si>
  <si>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</si>
  <si>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</si>
  <si>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</si>
  <si>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</si>
  <si>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</si>
  <si>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</si>
  <si>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</si>
  <si>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</si>
  <si>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</si>
  <si>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</si>
  <si>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</si>
  <si>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</si>
  <si>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</si>
  <si>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</si>
  <si>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</si>
  <si>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</si>
  <si>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</si>
  <si>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</si>
  <si>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</si>
  <si>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</si>
  <si>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</si>
  <si>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</si>
  <si>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</si>
  <si>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</si>
  <si>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</si>
  <si>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</si>
  <si>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</si>
  <si>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</si>
  <si>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</si>
  <si>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</si>
  <si>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</si>
  <si>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</si>
  <si>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</si>
  <si>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</si>
  <si>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</si>
  <si>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</si>
  <si>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</si>
  <si>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</si>
  <si>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</si>
  <si>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</si>
  <si>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</si>
  <si>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</si>
  <si>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</si>
  <si>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</si>
  <si>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</si>
  <si>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</si>
  <si>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</si>
  <si>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</si>
  <si>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</si>
  <si>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</si>
  <si>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</si>
  <si>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</si>
  <si>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</si>
  <si>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</si>
  <si>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</si>
  <si>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</si>
  <si>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</si>
  <si>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</si>
  <si>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</si>
  <si>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</si>
  <si>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</si>
  <si>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</si>
  <si>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</si>
  <si>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</si>
  <si>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</si>
  <si>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</si>
  <si>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</si>
  <si>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</si>
  <si>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</si>
  <si>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</si>
  <si>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</si>
  <si>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</si>
  <si>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</si>
  <si>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</si>
  <si>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</si>
  <si>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</si>
  <si>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</si>
  <si>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</si>
  <si>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</si>
  <si>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</si>
  <si>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</si>
  <si>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</si>
  <si>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</si>
  <si>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</si>
  <si>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</si>
  <si>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</si>
  <si>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</si>
  <si>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</si>
  <si>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</si>
  <si>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</si>
  <si>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</si>
  <si>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</si>
  <si>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</si>
  <si>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</si>
  <si>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</si>
  <si>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</si>
  <si>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</si>
  <si>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</si>
  <si>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</si>
  <si>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</si>
  <si>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</si>
  <si>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</si>
  <si>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</si>
  <si>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</si>
  <si>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</si>
  <si>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</si>
  <si>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</si>
  <si>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</si>
  <si>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</si>
  <si>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</si>
  <si>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</si>
  <si>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</si>
  <si>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</si>
  <si>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</si>
  <si>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</si>
  <si>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</si>
  <si>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</si>
  <si>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</si>
  <si>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</si>
  <si>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</si>
  <si>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</si>
  <si>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</si>
  <si>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</si>
  <si>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</si>
  <si>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</si>
  <si>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</si>
  <si>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</si>
  <si>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</si>
  <si>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</si>
  <si>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</si>
  <si>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</si>
  <si>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</si>
  <si>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</si>
  <si>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</si>
  <si>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</si>
  <si>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</si>
  <si>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</si>
  <si>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</si>
  <si>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</si>
  <si>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</si>
  <si>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</si>
  <si>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</si>
  <si>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</si>
  <si>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</si>
  <si>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</si>
  <si>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</si>
  <si>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</si>
  <si>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</si>
  <si>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</si>
  <si>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</si>
  <si>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</si>
  <si>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</si>
  <si>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</si>
  <si>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</si>
  <si>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</si>
  <si>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</si>
  <si>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</si>
  <si>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</si>
  <si>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</si>
  <si>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</si>
  <si>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</si>
  <si>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</si>
  <si>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</si>
  <si>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</si>
  <si>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</si>
  <si>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</si>
  <si>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</si>
  <si>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</si>
  <si>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</si>
  <si>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</si>
  <si>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</si>
  <si>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</si>
  <si>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</si>
  <si>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</si>
  <si>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</si>
  <si>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</si>
  <si>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</si>
  <si>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</si>
  <si>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</si>
  <si>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</si>
  <si>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</si>
  <si>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</si>
  <si>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</si>
  <si>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</si>
  <si>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</si>
  <si>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</si>
  <si>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</si>
  <si>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</si>
  <si>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</si>
  <si>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</si>
  <si>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</si>
  <si>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</si>
  <si>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</si>
  <si>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</si>
  <si>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</si>
  <si>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</si>
  <si>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</si>
  <si>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</si>
  <si>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</si>
  <si>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</si>
  <si>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</si>
  <si>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</si>
  <si>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</si>
  <si>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</si>
  <si>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</si>
  <si>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</si>
  <si>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</si>
  <si>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</si>
  <si>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</si>
  <si>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</si>
  <si>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</si>
  <si>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</si>
  <si>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</si>
  <si>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</si>
  <si>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</si>
  <si>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</si>
  <si>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</si>
  <si>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</si>
  <si>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</si>
  <si>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</si>
  <si>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</si>
  <si>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</si>
  <si>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</si>
  <si>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</si>
  <si>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</si>
  <si>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</si>
  <si>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</si>
  <si>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</si>
  <si>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</si>
  <si>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</si>
  <si>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</si>
  <si>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</si>
  <si>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</si>
  <si>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</si>
  <si>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</si>
  <si>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</si>
  <si>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</si>
  <si>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</si>
  <si>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</si>
  <si>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</si>
  <si>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</si>
  <si>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</si>
  <si>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</si>
  <si>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</si>
  <si>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</si>
  <si>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</si>
  <si>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</si>
  <si>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</si>
  <si>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</si>
  <si>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</si>
  <si>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</si>
  <si>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</si>
  <si>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</si>
  <si>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</si>
  <si>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</si>
  <si>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</si>
  <si>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</si>
  <si>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</si>
  <si>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</si>
  <si>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</si>
  <si>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</si>
  <si>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</si>
  <si>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</si>
  <si>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</si>
  <si>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</si>
  <si>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</si>
  <si>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</si>
  <si>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</si>
  <si>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</si>
  <si>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</si>
  <si>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</si>
  <si>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</si>
  <si>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</si>
  <si>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</si>
  <si>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</si>
  <si>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</si>
  <si>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</si>
  <si>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</si>
  <si>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</si>
  <si>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</si>
  <si>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</si>
  <si>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</si>
  <si>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</si>
  <si>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</si>
  <si>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</si>
  <si>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</si>
  <si>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</si>
  <si>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</si>
  <si>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</si>
  <si>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</si>
  <si>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</si>
  <si>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</si>
  <si>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</si>
  <si>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</si>
  <si>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</si>
  <si>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</si>
  <si>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</si>
  <si>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</si>
  <si>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</si>
  <si>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</si>
  <si>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</si>
  <si>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</si>
  <si>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</si>
  <si>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</si>
  <si>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</si>
  <si>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</si>
  <si>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</si>
  <si>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</si>
  <si>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</si>
  <si>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</si>
  <si>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</si>
  <si>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</si>
  <si>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</si>
  <si>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</si>
  <si>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</si>
  <si>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</si>
  <si>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</si>
  <si>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</si>
  <si>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</si>
  <si>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</si>
  <si>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</si>
  <si>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</si>
  <si>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</si>
  <si>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</si>
  <si>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</si>
  <si>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</si>
  <si>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</si>
  <si>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</si>
  <si>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</si>
  <si>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</si>
  <si>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</si>
  <si>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</si>
  <si>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</si>
  <si>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</si>
  <si>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</si>
  <si>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</si>
  <si>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</si>
  <si>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</si>
  <si>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</si>
  <si>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</si>
  <si>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</si>
  <si>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</si>
  <si>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</si>
  <si>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</si>
  <si>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</si>
  <si>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</si>
  <si>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</si>
  <si>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</si>
  <si>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</si>
  <si>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</si>
  <si>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</si>
  <si>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</si>
  <si>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</si>
  <si>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</si>
  <si>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</si>
  <si>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</si>
  <si>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</si>
  <si>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</si>
  <si>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</si>
  <si>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</si>
  <si>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</si>
  <si>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</si>
  <si>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</si>
  <si>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</si>
  <si>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</si>
  <si>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</si>
  <si>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</si>
  <si>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</si>
  <si>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</si>
  <si>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</si>
  <si>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</si>
  <si>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</si>
  <si>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</si>
  <si>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</si>
  <si>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</si>
  <si>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</si>
  <si>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</si>
  <si>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</si>
  <si>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</si>
  <si>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</si>
  <si>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</si>
  <si>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</si>
  <si>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</si>
  <si>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</si>
  <si>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</si>
  <si>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</si>
  <si>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</si>
  <si>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</si>
  <si>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</si>
  <si>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</si>
  <si>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</si>
  <si>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</si>
  <si>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</si>
  <si>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</si>
  <si>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</si>
  <si>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</si>
  <si>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</si>
  <si>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</si>
  <si>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</si>
  <si>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</si>
  <si>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</si>
  <si>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</si>
  <si>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</si>
  <si>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</si>
  <si>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</si>
  <si>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</si>
  <si>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</si>
  <si>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</si>
  <si>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</si>
  <si>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</si>
  <si>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</si>
  <si>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</si>
  <si>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</si>
  <si>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</si>
  <si>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</si>
  <si>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</si>
  <si>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</si>
  <si>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</si>
  <si>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</si>
  <si>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</si>
  <si>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</si>
  <si>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</si>
  <si>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</si>
  <si>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</si>
  <si>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</si>
  <si>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</si>
  <si>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</si>
  <si>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</si>
  <si>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</si>
  <si>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</si>
  <si>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</si>
  <si>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</si>
  <si>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</si>
  <si>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</si>
  <si>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</si>
  <si>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</si>
  <si>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</si>
  <si>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</si>
  <si>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</si>
  <si>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</si>
  <si>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</si>
  <si>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</si>
  <si>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</si>
  <si>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</si>
  <si>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</si>
  <si>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</si>
  <si>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</si>
  <si>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</si>
  <si>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</si>
  <si>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</si>
  <si>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</si>
  <si>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</si>
  <si>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</si>
  <si>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</si>
  <si>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</si>
  <si>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</si>
  <si>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</si>
  <si>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</si>
  <si>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</si>
  <si>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</si>
  <si>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</si>
  <si>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</si>
  <si>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</si>
  <si>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</si>
  <si>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</si>
  <si>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</si>
  <si>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</si>
  <si>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</si>
  <si>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</si>
  <si>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</si>
  <si>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</si>
  <si>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</si>
  <si>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</si>
  <si>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</si>
  <si>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</si>
  <si>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</si>
  <si>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</si>
  <si>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</si>
  <si>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</si>
  <si>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</si>
  <si>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</si>
  <si>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</si>
  <si>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</si>
  <si>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</si>
  <si>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</si>
  <si>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</si>
  <si>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</si>
  <si>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</si>
  <si>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</si>
  <si>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</si>
  <si>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</si>
  <si>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</si>
  <si>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</si>
  <si>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</si>
  <si>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</si>
  <si>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</si>
  <si>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</si>
  <si>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</si>
  <si>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</si>
  <si>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</si>
  <si>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</si>
  <si>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</si>
  <si>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</si>
  <si>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</si>
  <si>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</si>
  <si>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</si>
  <si>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</si>
  <si>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</si>
  <si>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</si>
  <si>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</si>
  <si>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</si>
  <si>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</si>
  <si>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</si>
  <si>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</si>
  <si>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</si>
  <si>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</si>
  <si>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</si>
  <si>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</si>
  <si>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</si>
  <si>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</si>
  <si>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</si>
  <si>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</si>
  <si>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</si>
  <si>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</si>
  <si>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</si>
  <si>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</si>
  <si>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</si>
  <si>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</si>
  <si>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</si>
  <si>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</si>
  <si>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</si>
  <si>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</si>
  <si>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</si>
  <si>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</si>
  <si>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</si>
  <si>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</si>
  <si>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</si>
  <si>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</si>
  <si>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</si>
  <si>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</si>
  <si>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</si>
  <si>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</si>
  <si>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</si>
  <si>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</si>
  <si>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</si>
  <si>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</si>
  <si>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</si>
  <si>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</si>
  <si>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</si>
  <si>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</si>
  <si>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</si>
  <si>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</si>
  <si>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</si>
  <si>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</si>
  <si>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</si>
  <si>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</si>
  <si>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</si>
  <si>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</si>
  <si>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</si>
  <si>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</si>
  <si>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</si>
  <si>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</si>
  <si>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</si>
  <si>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</si>
  <si>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</si>
  <si>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</si>
  <si>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</si>
  <si>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</si>
  <si>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</si>
  <si>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</si>
  <si>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</si>
  <si>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</si>
  <si>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</si>
  <si>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</si>
  <si>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</si>
  <si>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</si>
  <si>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</si>
  <si>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</si>
  <si>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</si>
  <si>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</si>
  <si>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</si>
  <si>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</si>
  <si>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</si>
  <si>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</si>
  <si>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</si>
  <si>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</si>
  <si>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</si>
  <si>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</si>
  <si>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</si>
  <si>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</si>
  <si>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</si>
  <si>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</si>
  <si>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</si>
  <si>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</si>
  <si>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</si>
  <si>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</si>
  <si>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</si>
  <si>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</si>
  <si>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</si>
  <si>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</si>
  <si>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</si>
  <si>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</si>
  <si>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</si>
  <si>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</si>
  <si>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</si>
  <si>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</si>
  <si>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</si>
  <si>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</si>
  <si>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</si>
  <si>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</si>
  <si>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</si>
  <si>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</si>
  <si>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</si>
  <si>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</si>
  <si>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</si>
  <si>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</si>
  <si>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</si>
  <si>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</si>
  <si>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</si>
  <si>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</si>
  <si>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</si>
  <si>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</si>
  <si>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</si>
  <si>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</si>
  <si>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</si>
  <si>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</si>
  <si>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</si>
  <si>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</si>
  <si>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</si>
  <si>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</si>
  <si>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</si>
  <si>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</si>
  <si>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</si>
  <si>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</si>
  <si>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</si>
  <si>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</si>
  <si>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</si>
  <si>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</si>
  <si>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</si>
  <si>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</si>
  <si>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</si>
  <si>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</si>
  <si>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</si>
  <si>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</si>
  <si>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</si>
  <si>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</si>
  <si>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</si>
  <si>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</si>
  <si>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</si>
  <si>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</si>
  <si>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</si>
  <si>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</si>
  <si>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</si>
  <si>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</si>
  <si>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</si>
  <si>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</si>
  <si>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</si>
  <si>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</si>
  <si>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</si>
  <si>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</si>
  <si>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</si>
  <si>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</si>
  <si>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</si>
  <si>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</si>
  <si>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</si>
  <si>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</si>
  <si>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</si>
  <si>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</si>
  <si>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</si>
  <si>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</si>
  <si>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</si>
  <si>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</si>
  <si>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</si>
  <si>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</si>
  <si>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</si>
  <si>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</si>
  <si>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</si>
  <si>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</si>
  <si>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</si>
  <si>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</si>
  <si>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</si>
  <si>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</si>
  <si>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</si>
  <si>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</si>
  <si>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</si>
  <si>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</si>
  <si>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</si>
  <si>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</si>
  <si>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</si>
  <si>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</si>
  <si>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</si>
  <si>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</si>
  <si>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</si>
  <si>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</si>
  <si>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</si>
  <si>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</si>
  <si>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</si>
  <si>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</si>
  <si>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</si>
  <si>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</si>
  <si>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</si>
  <si>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</si>
  <si>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</si>
  <si>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</si>
  <si>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</si>
  <si>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</si>
  <si>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</si>
  <si>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</si>
  <si>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</si>
  <si>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</si>
  <si>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</si>
  <si>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</si>
  <si>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</si>
  <si>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</si>
  <si>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</si>
  <si>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</si>
  <si>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</si>
  <si>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</si>
  <si>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</si>
  <si>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</si>
  <si>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</si>
  <si>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</si>
  <si>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</si>
  <si>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</si>
  <si>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</si>
  <si>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</si>
  <si>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</si>
  <si>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</si>
  <si>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</si>
  <si>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</si>
  <si>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</si>
  <si>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</si>
  <si>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</si>
  <si>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</si>
  <si>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</si>
  <si>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</si>
  <si>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</si>
  <si>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</si>
  <si>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</si>
  <si>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</si>
  <si>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</si>
  <si>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</si>
  <si>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</si>
  <si>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</si>
  <si>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</si>
  <si>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</si>
  <si>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</si>
  <si>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</si>
  <si>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</si>
  <si>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</si>
  <si>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</si>
  <si>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</si>
  <si>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</si>
  <si>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</si>
  <si>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</si>
  <si>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</si>
  <si>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</si>
  <si>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</si>
  <si>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</si>
  <si>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</si>
  <si>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</si>
  <si>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</si>
  <si>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</si>
  <si>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</si>
  <si>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</si>
  <si>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</si>
  <si>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</si>
  <si>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</si>
  <si>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</si>
  <si>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</si>
  <si>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</si>
  <si>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</si>
  <si>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</si>
  <si>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</si>
  <si>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</si>
  <si>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</si>
  <si>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</si>
  <si>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</si>
  <si>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</si>
  <si>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</si>
  <si>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</si>
  <si>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</si>
  <si>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</si>
  <si>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</si>
  <si>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</si>
  <si>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</si>
  <si>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</si>
  <si>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</si>
  <si>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</si>
  <si>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</si>
  <si>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</si>
  <si>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</si>
  <si>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</si>
  <si>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</si>
  <si>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</si>
  <si>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</si>
  <si>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</si>
  <si>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</si>
  <si>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</si>
  <si>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</si>
  <si>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</si>
  <si>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</si>
  <si>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</si>
  <si>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</si>
  <si>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</si>
  <si>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</si>
  <si>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</si>
  <si>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</si>
  <si>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</si>
  <si>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</si>
  <si>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</si>
  <si>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</si>
  <si>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</si>
  <si>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</si>
  <si>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</si>
  <si>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</si>
  <si>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</si>
  <si>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</si>
  <si>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</si>
  <si>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</si>
  <si>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</si>
  <si>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</si>
  <si>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</si>
  <si>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</si>
  <si>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</si>
  <si>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</si>
  <si>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</si>
  <si>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</si>
  <si>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</si>
  <si>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</si>
  <si>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</si>
  <si>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</si>
  <si>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</si>
  <si>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</si>
  <si>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</si>
  <si>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</si>
  <si>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</si>
  <si>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</si>
  <si>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</si>
  <si>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</si>
  <si>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</si>
  <si>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</si>
  <si>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</si>
  <si>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</si>
  <si>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</si>
  <si>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</si>
  <si>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</si>
  <si>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</si>
  <si>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</si>
  <si>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</si>
  <si>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</si>
  <si>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</si>
  <si>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</si>
  <si>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</si>
  <si>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</si>
  <si>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</si>
  <si>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</si>
  <si>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</si>
  <si>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</si>
  <si>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</si>
  <si>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</si>
  <si>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</si>
  <si>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</si>
  <si>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</si>
  <si>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</si>
  <si>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</si>
  <si>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</si>
  <si>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</si>
  <si>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</si>
  <si>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</si>
  <si>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</si>
  <si>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</si>
  <si>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</si>
  <si>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</si>
  <si>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</si>
  <si>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</si>
  <si>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</si>
  <si>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</si>
  <si>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</si>
  <si>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</si>
  <si>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</si>
  <si>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</si>
  <si>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</si>
  <si>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</si>
  <si>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</si>
  <si>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</si>
  <si>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</si>
  <si>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</si>
  <si>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</si>
  <si>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</si>
  <si>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</si>
  <si>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</si>
  <si>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</si>
  <si>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</si>
  <si>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</si>
  <si>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</si>
  <si>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</si>
  <si>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</si>
  <si>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</si>
  <si>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</si>
  <si>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</si>
  <si>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</si>
  <si>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</si>
  <si>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</si>
  <si>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</si>
  <si>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</si>
  <si>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</si>
  <si>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</si>
  <si>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</si>
  <si>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</si>
  <si>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</si>
  <si>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</si>
  <si>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</si>
  <si>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</si>
  <si>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</si>
  <si>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</si>
  <si>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</si>
  <si>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</si>
  <si>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</si>
  <si>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</si>
  <si>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</si>
  <si>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</si>
  <si>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</si>
  <si>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</si>
  <si>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</si>
  <si>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</si>
  <si>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</si>
  <si>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</si>
  <si>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</si>
  <si>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</si>
  <si>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</si>
  <si>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</si>
  <si>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</si>
  <si>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</si>
  <si>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</si>
  <si>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</si>
  <si>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</si>
  <si>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</si>
  <si>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</si>
  <si>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</si>
  <si>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</si>
  <si>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</si>
  <si>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</si>
  <si>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</si>
  <si>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</si>
  <si>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</si>
  <si>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</si>
  <si>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</si>
  <si>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</si>
  <si>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</si>
  <si>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</si>
  <si>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</si>
  <si>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</si>
  <si>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</si>
  <si>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</si>
  <si>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</si>
  <si>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</si>
  <si>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</si>
  <si>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</si>
  <si>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</si>
  <si>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</si>
  <si>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</si>
  <si>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</si>
  <si>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</si>
  <si>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</si>
  <si>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</si>
  <si>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</si>
  <si>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</si>
  <si>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</si>
  <si>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</si>
  <si>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</si>
  <si>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</si>
  <si>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</si>
  <si>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</si>
  <si>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</si>
  <si>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</si>
  <si>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</si>
  <si>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</si>
  <si>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</si>
  <si>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</si>
  <si>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</si>
  <si>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</si>
  <si>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</si>
  <si>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</si>
  <si>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</si>
  <si>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</si>
  <si>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</si>
  <si>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</si>
  <si>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</si>
  <si>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</si>
  <si>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</si>
  <si>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</si>
  <si>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</si>
  <si>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</si>
  <si>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</si>
  <si>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</si>
  <si>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</si>
  <si>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</si>
  <si>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</si>
  <si>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</si>
  <si>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</si>
  <si>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</si>
  <si>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</si>
  <si>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</si>
  <si>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</si>
  <si>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</si>
  <si>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</si>
  <si>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</si>
  <si>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</si>
  <si>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</si>
  <si>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</si>
  <si>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</si>
  <si>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</si>
  <si>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</si>
  <si>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</si>
  <si>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</si>
  <si>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</si>
  <si>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</si>
  <si>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</si>
  <si>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</si>
  <si>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</si>
  <si>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</si>
  <si>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</si>
  <si>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</si>
  <si>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</si>
  <si>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</si>
  <si>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</si>
  <si>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</si>
  <si>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</si>
  <si>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</si>
  <si>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</si>
  <si>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</si>
  <si>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</si>
  <si>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</si>
  <si>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</si>
  <si>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</si>
  <si>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</si>
  <si>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</si>
  <si>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</si>
  <si>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</si>
  <si>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</si>
  <si>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</si>
  <si>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</si>
  <si>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</si>
  <si>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</si>
  <si>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</si>
  <si>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</si>
  <si>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</si>
  <si>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</si>
  <si>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</si>
  <si>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</si>
  <si>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</si>
  <si>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</si>
  <si>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</si>
  <si>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</si>
  <si>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</si>
  <si>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</si>
  <si>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</si>
  <si>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</si>
  <si>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</si>
  <si>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</si>
  <si>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</si>
  <si>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</si>
  <si>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</si>
  <si>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</si>
  <si>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</si>
  <si>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</si>
  <si>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</si>
  <si>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</si>
  <si>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</si>
  <si>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</si>
  <si>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</si>
  <si>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</si>
  <si>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</si>
  <si>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</si>
  <si>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</si>
  <si>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</si>
  <si>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</si>
  <si>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</si>
  <si>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</si>
  <si>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</si>
  <si>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</si>
  <si>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</si>
  <si>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</si>
  <si>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</si>
  <si>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</si>
  <si>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</si>
  <si>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</si>
  <si>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</si>
  <si>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</si>
  <si>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</si>
  <si>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</si>
  <si>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</si>
  <si>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</si>
  <si>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</si>
  <si>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</si>
  <si>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</si>
  <si>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</si>
  <si>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</si>
  <si>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</si>
  <si>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</si>
  <si>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</si>
  <si>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</si>
  <si>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</si>
  <si>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</si>
  <si>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</si>
  <si>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</si>
  <si>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</si>
  <si>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</si>
  <si>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</si>
  <si>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</si>
  <si>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</si>
  <si>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</si>
  <si>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</si>
  <si>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</si>
  <si>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</si>
  <si>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</si>
  <si>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</si>
  <si>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</si>
  <si>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</si>
  <si>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</si>
  <si>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</si>
  <si>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</si>
  <si>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</si>
  <si>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</si>
  <si>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</si>
  <si>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</si>
  <si>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</si>
  <si>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</si>
  <si>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</si>
  <si>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</si>
  <si>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</si>
  <si>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</si>
  <si>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</si>
  <si>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</si>
  <si>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</si>
  <si>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</si>
  <si>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</si>
  <si>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</si>
  <si>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</si>
  <si>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</si>
  <si>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</si>
  <si>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</si>
  <si>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</si>
  <si>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</si>
  <si>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</si>
  <si>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</si>
  <si>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</si>
  <si>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</si>
  <si>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</si>
  <si>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</si>
  <si>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</si>
  <si>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</si>
  <si>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</si>
  <si>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</si>
  <si>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</si>
  <si>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</si>
  <si>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</si>
  <si>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</si>
  <si>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</si>
  <si>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</si>
  <si>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</si>
  <si>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</si>
  <si>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</si>
  <si>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</si>
  <si>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</si>
  <si>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</si>
  <si>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</si>
  <si>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</si>
  <si>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</si>
  <si>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</si>
  <si>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</si>
  <si>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</si>
  <si>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</si>
  <si>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</si>
  <si>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</si>
  <si>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</si>
  <si>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</si>
  <si>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</si>
  <si>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</si>
  <si>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</si>
  <si>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</si>
  <si>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</si>
  <si>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</si>
  <si>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</si>
  <si>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</si>
  <si>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</si>
  <si>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</si>
  <si>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</si>
  <si>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</si>
  <si>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</si>
  <si>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</si>
  <si>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</si>
  <si>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</si>
  <si>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</si>
  <si>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</si>
  <si>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</si>
  <si>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</si>
  <si>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</si>
  <si>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</si>
  <si>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</si>
  <si>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</si>
  <si>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</si>
  <si>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</si>
  <si>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</si>
  <si>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</si>
  <si>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</si>
  <si>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</si>
  <si>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</si>
  <si>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</si>
  <si>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</si>
  <si>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</si>
  <si>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</si>
  <si>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</si>
  <si>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</si>
  <si>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</si>
  <si>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</si>
  <si>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</si>
  <si>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</si>
  <si>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</si>
  <si>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</si>
  <si>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</si>
  <si>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</si>
  <si>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</si>
  <si>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</si>
  <si>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</si>
  <si>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</si>
  <si>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</si>
  <si>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</si>
  <si>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</si>
  <si>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</si>
  <si>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</si>
  <si>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</si>
  <si>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</si>
  <si>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</si>
  <si>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</si>
  <si>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</si>
  <si>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</si>
  <si>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</si>
  <si>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</si>
  <si>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</si>
  <si>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</si>
  <si>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</si>
  <si>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</si>
  <si>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</si>
  <si>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</si>
  <si>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</si>
  <si>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</si>
  <si>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</si>
  <si>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</si>
  <si>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</si>
  <si>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</si>
  <si>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</si>
  <si>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</si>
  <si>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</si>
  <si>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</si>
  <si>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</si>
  <si>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</si>
  <si>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</si>
  <si>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</si>
  <si>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</si>
  <si>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</si>
  <si>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</si>
  <si>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</si>
  <si>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</si>
  <si>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</si>
  <si>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</si>
  <si>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</si>
  <si>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</si>
  <si>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</si>
  <si>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</si>
  <si>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</si>
  <si>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</si>
  <si>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</si>
  <si>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</si>
  <si>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</si>
  <si>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</si>
  <si>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</si>
  <si>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</si>
  <si>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</si>
  <si>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</si>
  <si>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</si>
  <si>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</si>
  <si>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</si>
  <si>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</si>
  <si>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</si>
  <si>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</si>
  <si>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</si>
  <si>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</si>
  <si>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</si>
  <si>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</si>
  <si>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</si>
  <si>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</si>
  <si>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</si>
  <si>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</si>
  <si>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</si>
  <si>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</si>
  <si>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</si>
  <si>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</si>
  <si>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</si>
  <si>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</si>
  <si>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</si>
  <si>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</si>
  <si>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</si>
  <si>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</si>
  <si>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</si>
  <si>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</si>
  <si>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</si>
  <si>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</si>
  <si>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</si>
  <si>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</si>
  <si>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</si>
  <si>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</si>
  <si>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</si>
  <si>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</si>
  <si>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</si>
  <si>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</si>
  <si>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</si>
  <si>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</si>
  <si>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</si>
  <si>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</si>
  <si>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</si>
  <si>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</si>
  <si>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</si>
  <si>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</si>
  <si>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</si>
  <si>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</si>
  <si>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</si>
  <si>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</si>
  <si>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</si>
  <si>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</si>
  <si>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</si>
  <si>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</si>
  <si>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</si>
  <si>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</si>
  <si>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</si>
  <si>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</si>
  <si>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</si>
  <si>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</si>
  <si>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</si>
  <si>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</si>
  <si>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</si>
  <si>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</si>
  <si>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</si>
  <si>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</si>
  <si>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</si>
  <si>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</si>
  <si>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</si>
  <si>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</si>
  <si>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</si>
  <si>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</si>
  <si>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</si>
  <si>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</si>
  <si>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</si>
  <si>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</si>
  <si>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</si>
  <si>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</si>
  <si>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</si>
  <si>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</si>
  <si>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</si>
  <si>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</si>
  <si>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</si>
  <si>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</si>
  <si>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</si>
  <si>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</si>
  <si>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</si>
  <si>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</si>
  <si>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</si>
  <si>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</si>
  <si>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</si>
  <si>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</si>
  <si>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</si>
  <si>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</si>
  <si>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</si>
  <si>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</si>
  <si>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</si>
  <si>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</si>
  <si>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</si>
  <si>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</si>
  <si>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</si>
  <si>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</si>
  <si>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</si>
  <si>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</si>
  <si>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</si>
  <si>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</si>
  <si>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</si>
  <si>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</si>
  <si>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</si>
  <si>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</si>
  <si>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</si>
  <si>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</si>
  <si>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</si>
  <si>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</si>
  <si>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</si>
  <si>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</si>
  <si>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</si>
  <si>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</si>
  <si>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</si>
  <si>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</si>
  <si>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</si>
  <si>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</si>
  <si>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</si>
  <si>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</si>
  <si>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</si>
  <si>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</si>
  <si>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</si>
  <si>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</si>
  <si>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</si>
  <si>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</si>
  <si>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</si>
  <si>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</si>
  <si>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</si>
  <si>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</si>
  <si>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</si>
  <si>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</si>
  <si>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</si>
  <si>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</si>
  <si>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</si>
  <si>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</si>
  <si>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</si>
  <si>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</si>
  <si>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</si>
  <si>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</si>
  <si>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</si>
  <si>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</si>
  <si>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</si>
  <si>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</si>
  <si>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</si>
  <si>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</si>
  <si>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</si>
  <si>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</si>
  <si>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</si>
  <si>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</si>
  <si>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</si>
  <si>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</si>
  <si>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</si>
  <si>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</si>
  <si>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</si>
  <si>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</si>
  <si>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</si>
  <si>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</si>
  <si>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</si>
  <si>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</si>
  <si>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</si>
  <si>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</si>
  <si>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</si>
  <si>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</si>
  <si>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</si>
  <si>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</si>
  <si>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</si>
  <si>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</si>
  <si>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</si>
  <si>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</si>
  <si>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</si>
  <si>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</si>
  <si>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</si>
  <si>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</si>
  <si>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</si>
  <si>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</si>
  <si>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</si>
  <si>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</si>
  <si>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</si>
  <si>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</si>
  <si>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</si>
  <si>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</si>
  <si>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</si>
  <si>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</si>
  <si>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</si>
  <si>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</si>
  <si>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</si>
  <si>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</si>
  <si>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</si>
  <si>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</si>
  <si>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</si>
  <si>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</si>
  <si>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</si>
  <si>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</si>
  <si>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</si>
  <si>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</si>
  <si>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</si>
  <si>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</si>
  <si>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</si>
  <si>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</si>
  <si>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</si>
  <si>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</si>
  <si>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</si>
  <si>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</si>
  <si>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</si>
  <si>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</si>
  <si>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</si>
  <si>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</si>
  <si>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</si>
  <si>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</si>
  <si>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</si>
  <si>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</si>
  <si>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</si>
  <si>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</si>
  <si>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</si>
  <si>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</si>
  <si>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</si>
  <si>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</si>
  <si>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</si>
  <si>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</si>
  <si>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</si>
  <si>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</si>
  <si>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</si>
  <si>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</si>
  <si>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</si>
  <si>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</si>
  <si>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</si>
  <si>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</si>
  <si>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</si>
  <si>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</si>
  <si>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</si>
  <si>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</si>
  <si>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</si>
  <si>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</si>
  <si>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</si>
  <si>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</si>
  <si>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</si>
  <si>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</si>
  <si>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</si>
  <si>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</si>
  <si>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</si>
  <si>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</si>
  <si>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</si>
  <si>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</si>
  <si>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</si>
  <si>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</si>
  <si>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</si>
  <si>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</si>
  <si>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</si>
  <si>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</si>
  <si>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</si>
  <si>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</si>
  <si>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</si>
  <si>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</si>
  <si>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</si>
  <si>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</si>
  <si>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</si>
  <si>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</si>
  <si>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</si>
  <si>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</si>
  <si>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</si>
  <si>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</si>
  <si>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</si>
  <si>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</si>
  <si>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</si>
  <si>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</si>
  <si>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</si>
  <si>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</si>
  <si>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</si>
  <si>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</si>
  <si>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</si>
  <si>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</si>
  <si>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</si>
  <si>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</si>
  <si>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</si>
  <si>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</si>
  <si>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</si>
  <si>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</si>
  <si>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</si>
  <si>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</si>
  <si>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</si>
  <si>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</si>
  <si>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</si>
  <si>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</si>
  <si>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</si>
  <si>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</si>
  <si>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</si>
  <si>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</si>
  <si>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</si>
  <si>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</si>
  <si>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</si>
  <si>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</si>
  <si>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</si>
  <si>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</si>
  <si>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</si>
  <si>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</si>
  <si>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</si>
  <si>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</si>
  <si>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</si>
  <si>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</si>
  <si>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</si>
  <si>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</si>
  <si>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</si>
  <si>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</si>
  <si>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</si>
  <si>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</si>
  <si>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</si>
  <si>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</si>
  <si>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</si>
  <si>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</si>
  <si>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</si>
  <si>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</si>
  <si>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</si>
  <si>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</si>
  <si>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</si>
  <si>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</si>
  <si>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</si>
  <si>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</si>
  <si>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</si>
  <si>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</si>
  <si>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</si>
  <si>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</si>
  <si>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</si>
  <si>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</si>
  <si>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</si>
  <si>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</si>
  <si>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</si>
  <si>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</si>
  <si>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</si>
  <si>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</si>
  <si>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</si>
  <si>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</si>
  <si>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</si>
  <si>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</si>
  <si>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</si>
  <si>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</si>
  <si>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</si>
  <si>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</si>
  <si>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</si>
  <si>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</si>
  <si>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</si>
  <si>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</si>
  <si>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</si>
  <si>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</si>
  <si>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</si>
  <si>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</si>
  <si>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</si>
  <si>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</si>
  <si>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</si>
  <si>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</si>
  <si>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</si>
  <si>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</si>
  <si>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</si>
  <si>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</si>
  <si>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</si>
  <si>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</si>
  <si>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</si>
  <si>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</si>
  <si>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</si>
  <si>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</si>
  <si>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</si>
  <si>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</si>
  <si>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</si>
  <si>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</si>
  <si>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</si>
  <si>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</si>
  <si>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</si>
  <si>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</si>
  <si>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</si>
  <si>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</si>
  <si>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</si>
  <si>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</si>
  <si>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</si>
  <si>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</si>
  <si>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</si>
  <si>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</si>
  <si>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</si>
  <si>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</si>
  <si>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</si>
  <si>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</si>
  <si>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</si>
  <si>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</si>
  <si>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</si>
  <si>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</si>
  <si>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</si>
  <si>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</si>
  <si>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</si>
  <si>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</si>
  <si>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</si>
  <si>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</si>
  <si>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</si>
  <si>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</si>
  <si>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</si>
  <si>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</si>
  <si>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</si>
  <si>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</si>
  <si>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</si>
  <si>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</si>
  <si>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</si>
  <si>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</si>
  <si>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</si>
  <si>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</si>
  <si>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</si>
  <si>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</si>
  <si>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</si>
  <si>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</si>
  <si>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</si>
  <si>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</si>
  <si>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</si>
  <si>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</si>
  <si>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</si>
  <si>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</si>
  <si>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</si>
  <si>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</si>
  <si>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</si>
  <si>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</si>
  <si>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</si>
  <si>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</si>
  <si>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</si>
  <si>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</si>
  <si>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</si>
  <si>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</si>
  <si>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</si>
  <si>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</si>
  <si>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</si>
  <si>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</si>
  <si>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</si>
  <si>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</si>
  <si>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</si>
  <si>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</si>
  <si>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</si>
  <si>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</si>
  <si>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</si>
  <si>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</si>
  <si>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</si>
  <si>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</si>
  <si>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</si>
  <si>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</si>
  <si>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</si>
  <si>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</si>
  <si>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</si>
  <si>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</si>
  <si>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</si>
  <si>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</si>
  <si>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</si>
  <si>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</si>
  <si>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</si>
  <si>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</si>
  <si>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</si>
  <si>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</si>
  <si>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</si>
  <si>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</si>
  <si>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</si>
  <si>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</si>
  <si>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</si>
  <si>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</si>
  <si>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</si>
  <si>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</si>
  <si>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</si>
  <si>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</si>
  <si>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</si>
  <si>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</si>
  <si>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</si>
  <si>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</si>
  <si>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</si>
  <si>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</si>
  <si>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</si>
  <si>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</si>
  <si>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</si>
  <si>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</si>
  <si>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</si>
  <si>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</si>
  <si>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</si>
  <si>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</si>
  <si>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</si>
  <si>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</si>
  <si>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</si>
  <si>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</si>
  <si>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</si>
  <si>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</si>
  <si>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</si>
  <si>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</si>
  <si>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</si>
  <si>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</si>
  <si>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</si>
  <si>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</si>
  <si>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</si>
  <si>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</si>
  <si>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</si>
  <si>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</si>
  <si>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</si>
  <si>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</si>
  <si>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</si>
  <si>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</si>
  <si>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</si>
  <si>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</si>
  <si>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</si>
  <si>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</si>
  <si>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</si>
  <si>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</si>
  <si>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</si>
  <si>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</si>
  <si>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</si>
  <si>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</si>
  <si>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</si>
  <si>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</si>
  <si>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</si>
  <si>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</si>
  <si>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</si>
  <si>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</si>
  <si>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</si>
  <si>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</si>
  <si>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</si>
  <si>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</si>
  <si>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</si>
  <si>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</si>
  <si>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</si>
  <si>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</si>
  <si>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</si>
  <si>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</si>
  <si>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</si>
  <si>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</si>
  <si>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</si>
  <si>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</si>
  <si>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</si>
  <si>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</si>
  <si>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</si>
  <si>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</si>
  <si>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</si>
  <si>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</si>
  <si>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</si>
  <si>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</si>
  <si>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</si>
  <si>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</si>
  <si>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</si>
  <si>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</si>
  <si>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</si>
  <si>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</si>
  <si>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</si>
  <si>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</si>
  <si>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</si>
  <si>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</si>
  <si>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</si>
  <si>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</si>
  <si>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</si>
  <si>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</si>
  <si>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</si>
  <si>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</si>
  <si>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</si>
  <si>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</si>
  <si>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</si>
  <si>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</si>
  <si>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</si>
  <si>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</si>
  <si>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</si>
  <si>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</si>
  <si>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</si>
  <si>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</si>
  <si>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</si>
  <si>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</si>
  <si>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</si>
  <si>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</si>
  <si>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</si>
  <si>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</si>
  <si>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</si>
  <si>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</si>
  <si>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</si>
  <si>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</si>
  <si>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</si>
  <si>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</si>
  <si>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</si>
  <si>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</si>
  <si>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</si>
  <si>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</si>
  <si>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</si>
  <si>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</si>
  <si>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</si>
  <si>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</si>
  <si>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</si>
  <si>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</si>
  <si>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</si>
  <si>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</si>
  <si>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</si>
  <si>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</si>
  <si>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</si>
  <si>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</si>
  <si>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</si>
  <si>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</si>
  <si>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</si>
  <si>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</si>
  <si>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</si>
  <si>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</si>
  <si>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</si>
  <si>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</si>
  <si>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</si>
  <si>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</si>
  <si>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</si>
  <si>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</si>
  <si>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</si>
  <si>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</si>
  <si>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</si>
  <si>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</si>
  <si>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</si>
  <si>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</si>
  <si>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</si>
  <si>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</si>
  <si>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</si>
  <si>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</si>
  <si>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</si>
  <si>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</si>
  <si>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</si>
  <si>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</si>
  <si>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</si>
  <si>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</si>
  <si>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</si>
  <si>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</si>
  <si>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</si>
  <si>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</si>
  <si>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</si>
  <si>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</si>
  <si>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</si>
  <si>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</si>
  <si>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</si>
  <si>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</si>
  <si>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</si>
  <si>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</si>
  <si>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</si>
  <si>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</si>
  <si>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</si>
  <si>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</si>
  <si>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</si>
  <si>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</si>
  <si>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</si>
  <si>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</si>
  <si>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</si>
  <si>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</si>
  <si>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</si>
  <si>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</si>
  <si>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</si>
  <si>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</si>
  <si>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</si>
  <si>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</si>
  <si>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</si>
  <si>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</si>
  <si>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</si>
  <si>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</si>
  <si>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</si>
  <si>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</si>
  <si>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</si>
  <si>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</si>
  <si>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</si>
  <si>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</si>
  <si>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</si>
  <si>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</si>
  <si>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</si>
  <si>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</si>
  <si>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</si>
  <si>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</si>
  <si>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</si>
  <si>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</si>
  <si>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</si>
  <si>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</si>
  <si>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</si>
  <si>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</si>
  <si>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</si>
  <si>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</si>
  <si>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</si>
  <si>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</si>
  <si>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</si>
  <si>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</si>
  <si>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</si>
  <si>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</si>
  <si>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</si>
  <si>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</si>
  <si>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</si>
  <si>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</si>
  <si>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</si>
  <si>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</si>
  <si>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</si>
  <si>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</si>
  <si>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</si>
  <si>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</si>
  <si>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</si>
  <si>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</si>
  <si>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</si>
  <si>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</si>
  <si>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</si>
  <si>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</si>
  <si>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</si>
  <si>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</si>
  <si>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</si>
  <si>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</si>
  <si>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</si>
  <si>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</si>
  <si>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</si>
  <si>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</si>
  <si>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</si>
  <si>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</si>
  <si>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</si>
  <si>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</si>
  <si>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</si>
  <si>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</si>
  <si>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</si>
  <si>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</si>
  <si>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</si>
  <si>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</si>
  <si>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</si>
  <si>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</si>
  <si>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</si>
  <si>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</si>
  <si>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</si>
  <si>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</si>
  <si>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</si>
  <si>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</si>
  <si>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</si>
  <si>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</si>
  <si>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</si>
  <si>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</si>
  <si>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</si>
  <si>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</si>
  <si>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</si>
  <si>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</si>
  <si>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</si>
  <si>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</si>
  <si>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</si>
  <si>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</si>
  <si>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</si>
  <si>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</si>
  <si>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</si>
  <si>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</si>
  <si>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</si>
  <si>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</si>
  <si>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</si>
  <si>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</si>
  <si>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</si>
  <si>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</si>
  <si>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</si>
  <si>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</si>
  <si>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</si>
  <si>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</si>
  <si>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</si>
  <si>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</si>
  <si>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</si>
  <si>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</si>
  <si>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</si>
  <si>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</si>
  <si>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</si>
  <si>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</si>
  <si>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</si>
  <si>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</si>
  <si>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</si>
  <si>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</si>
  <si>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</si>
  <si>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</si>
  <si>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</si>
  <si>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</si>
  <si>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</si>
  <si>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</si>
  <si>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</si>
  <si>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</si>
  <si>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</si>
  <si>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</si>
  <si>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</si>
  <si>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</si>
  <si>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</si>
  <si>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</si>
  <si>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</si>
  <si>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</si>
  <si>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</si>
  <si>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</si>
  <si>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</si>
  <si>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</si>
  <si>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</si>
  <si>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</si>
  <si>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</si>
  <si>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</si>
  <si>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</si>
  <si>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</si>
  <si>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</si>
  <si>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</si>
  <si>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</si>
  <si>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</si>
  <si>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</si>
  <si>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</si>
  <si>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</si>
  <si>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</si>
  <si>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</si>
  <si>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</si>
  <si>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</si>
  <si>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</si>
  <si>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</si>
  <si>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</si>
  <si>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</si>
  <si>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</si>
  <si>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</si>
  <si>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</si>
  <si>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</si>
  <si>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</si>
  <si>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</si>
  <si>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</si>
  <si>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</si>
  <si>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</si>
  <si>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</si>
  <si>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</si>
  <si>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</si>
  <si>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</si>
  <si>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</si>
  <si>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</si>
  <si>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</si>
  <si>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</si>
  <si>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</si>
  <si>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</si>
  <si>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</si>
  <si>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</si>
  <si>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</si>
  <si>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</si>
  <si>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</si>
  <si>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</si>
  <si>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</si>
  <si>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</si>
  <si>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</si>
  <si>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</si>
  <si>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</si>
  <si>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</si>
  <si>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</si>
  <si>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</si>
  <si>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</si>
  <si>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</si>
  <si>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</si>
  <si>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</si>
  <si>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</si>
  <si>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</si>
  <si>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</si>
  <si>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</si>
  <si>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</si>
  <si>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</si>
  <si>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</si>
  <si>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</si>
  <si>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</si>
  <si>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</si>
  <si>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</si>
  <si>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</si>
  <si>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</si>
  <si>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</si>
  <si>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</si>
  <si>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</si>
  <si>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</si>
  <si>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</si>
  <si>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</si>
  <si>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</si>
  <si>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</si>
  <si>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</si>
  <si>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</si>
  <si>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</si>
  <si>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</si>
  <si>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</si>
  <si>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</si>
  <si>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</si>
  <si>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</si>
  <si>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</si>
  <si>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</si>
  <si>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</si>
  <si>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</si>
  <si>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</si>
  <si>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</si>
  <si>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</si>
  <si>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</si>
  <si>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</si>
  <si>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</si>
  <si>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</si>
  <si>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</si>
  <si>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</si>
  <si>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</si>
  <si>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</si>
  <si>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</si>
  <si>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</si>
  <si>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</si>
  <si>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</si>
  <si>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</si>
  <si>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</si>
  <si>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</si>
  <si>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</si>
  <si>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</si>
  <si>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</si>
  <si>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</si>
  <si>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</si>
  <si>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</si>
  <si>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</si>
  <si>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</si>
  <si>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</si>
  <si>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</si>
  <si>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</si>
  <si>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</si>
  <si>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</si>
  <si>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</si>
  <si>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</si>
  <si>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</si>
  <si>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</si>
  <si>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</si>
  <si>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</si>
  <si>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</si>
  <si>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</si>
  <si>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</si>
  <si>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</si>
  <si>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</si>
  <si>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</si>
  <si>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</si>
  <si>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</si>
  <si>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</si>
  <si>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</si>
  <si>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</si>
  <si>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</si>
  <si>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</si>
  <si>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</si>
  <si>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</si>
  <si>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</si>
  <si>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</si>
  <si>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</si>
  <si>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</si>
  <si>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</si>
  <si>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</si>
  <si>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</si>
  <si>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</si>
  <si>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</si>
  <si>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</si>
  <si>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</si>
  <si>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</si>
  <si>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</si>
  <si>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</si>
  <si>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</si>
  <si>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</si>
  <si>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</si>
  <si>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</si>
  <si>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</si>
  <si>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</si>
  <si>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</si>
  <si>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</si>
  <si>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</si>
  <si>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</si>
  <si>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</si>
  <si>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</si>
  <si>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</si>
  <si>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</si>
  <si>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</si>
  <si>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</si>
  <si>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</si>
  <si>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</si>
  <si>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</si>
  <si>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</si>
  <si>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</si>
  <si>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</si>
  <si>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</si>
  <si>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</si>
  <si>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</si>
  <si>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</si>
  <si>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</si>
  <si>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</si>
  <si>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</si>
  <si>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</si>
  <si>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</si>
  <si>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</si>
  <si>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</si>
  <si>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</si>
  <si>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</si>
  <si>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</si>
  <si>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</si>
  <si>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</si>
  <si>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</si>
  <si>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</si>
  <si>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</si>
  <si>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</si>
  <si>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</si>
  <si>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</si>
  <si>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</si>
  <si>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</si>
  <si>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</si>
  <si>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</si>
  <si>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</si>
  <si>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</si>
  <si>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</si>
  <si>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</si>
  <si>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</si>
  <si>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</si>
  <si>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</si>
  <si>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</si>
  <si>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</si>
  <si>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</si>
  <si>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</si>
  <si>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</si>
  <si>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</si>
  <si>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</si>
  <si>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</si>
  <si>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</si>
  <si>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</si>
  <si>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</si>
  <si>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</si>
  <si>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</si>
  <si>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</si>
  <si>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</si>
  <si>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</si>
  <si>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</si>
  <si>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</si>
  <si>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</si>
  <si>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</si>
  <si>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</si>
  <si>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</si>
  <si>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</si>
  <si>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</si>
  <si>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</si>
  <si>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</si>
  <si>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</si>
  <si>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</si>
  <si>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</si>
  <si>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</si>
  <si>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</si>
  <si>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</si>
  <si>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</si>
  <si>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</si>
  <si>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</si>
  <si>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</si>
  <si>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</si>
  <si>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</si>
  <si>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</si>
  <si>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</si>
  <si>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</si>
  <si>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</si>
  <si>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</si>
  <si>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</si>
  <si>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</si>
  <si>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</si>
  <si>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</si>
  <si>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</si>
  <si>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</si>
  <si>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</si>
  <si>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</si>
  <si>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</si>
  <si>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</si>
  <si>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</si>
  <si>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</si>
  <si>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</si>
  <si>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</si>
  <si>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</si>
  <si>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</si>
  <si>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</si>
  <si>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</si>
  <si>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</si>
  <si>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</si>
  <si>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</si>
  <si>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</si>
  <si>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</si>
  <si>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</si>
  <si>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</si>
  <si>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</si>
  <si>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</si>
  <si>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</si>
  <si>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</si>
  <si>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</si>
  <si>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</si>
  <si>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</si>
  <si>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</si>
  <si>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</si>
  <si>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</si>
  <si>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</si>
  <si>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</si>
  <si>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</si>
  <si>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</si>
  <si>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</si>
  <si>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</si>
  <si>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</si>
  <si>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</si>
  <si>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</si>
  <si>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</si>
  <si>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</si>
  <si>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</si>
  <si>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</si>
  <si>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</si>
  <si>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</si>
  <si>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</si>
  <si>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</si>
  <si>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</si>
  <si>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</si>
  <si>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</si>
  <si>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</si>
  <si>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</si>
  <si>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</si>
  <si>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</si>
  <si>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</si>
  <si>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</si>
  <si>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</si>
  <si>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</si>
  <si>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</si>
  <si>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</si>
  <si>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</si>
  <si>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</si>
  <si>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</si>
  <si>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</si>
  <si>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</si>
  <si>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</si>
  <si>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</si>
  <si>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</si>
  <si>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</si>
  <si>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</si>
  <si>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</si>
  <si>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</si>
  <si>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</si>
  <si>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</si>
  <si>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</si>
  <si>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</si>
  <si>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</si>
  <si>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</si>
  <si>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</si>
  <si>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</si>
  <si>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</si>
  <si>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</si>
  <si>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</si>
  <si>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</si>
  <si>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</si>
  <si>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</si>
  <si>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</si>
  <si>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</si>
  <si>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</si>
  <si>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</si>
  <si>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</si>
  <si>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</si>
  <si>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</si>
  <si>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</si>
  <si>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</si>
  <si>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</si>
  <si>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</si>
  <si>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</si>
  <si>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</si>
  <si>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</si>
  <si>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</si>
  <si>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</si>
  <si>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</si>
  <si>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</si>
  <si>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</si>
  <si>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</si>
  <si>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</si>
  <si>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</si>
  <si>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</si>
  <si>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</si>
  <si>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</si>
  <si>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</si>
  <si>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</si>
  <si>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</si>
  <si>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</si>
  <si>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</si>
  <si>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</si>
  <si>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</si>
  <si>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</si>
  <si>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</si>
  <si>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</si>
  <si>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</si>
  <si>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</si>
  <si>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</si>
  <si>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</si>
  <si>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</si>
  <si>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</si>
  <si>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</si>
  <si>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</si>
  <si>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</si>
  <si>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</si>
  <si>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</si>
  <si>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</si>
  <si>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</si>
  <si>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</si>
  <si>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</si>
  <si>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</si>
  <si>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</si>
  <si>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</si>
  <si>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</si>
  <si>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</si>
  <si>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</si>
  <si>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</si>
  <si>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</si>
  <si>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</si>
  <si>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</si>
  <si>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</si>
  <si>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</si>
  <si>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</si>
  <si>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</si>
  <si>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</si>
  <si>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</si>
  <si>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</si>
  <si>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</si>
  <si>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</si>
  <si>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</si>
  <si>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</si>
  <si>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</si>
  <si>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</si>
  <si>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</si>
  <si>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</si>
  <si>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</si>
  <si>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</si>
  <si>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</si>
  <si>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</si>
  <si>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</si>
  <si>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</si>
  <si>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</si>
  <si>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</si>
  <si>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</si>
  <si>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</si>
  <si>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</si>
  <si>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</si>
  <si>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</si>
  <si>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</si>
  <si>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</si>
  <si>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</si>
  <si>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</si>
  <si>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</si>
  <si>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</si>
  <si>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</si>
  <si>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</si>
  <si>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</si>
  <si>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</si>
  <si>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</si>
  <si>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</si>
  <si>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</si>
  <si>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</si>
  <si>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</si>
  <si>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</si>
  <si>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</si>
  <si>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</si>
  <si>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</si>
  <si>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</si>
  <si>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</si>
  <si>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</si>
  <si>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</si>
  <si>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</si>
  <si>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</si>
  <si>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</si>
  <si>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</si>
  <si>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</si>
  <si>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</si>
  <si>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</si>
  <si>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</si>
  <si>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</si>
  <si>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</si>
  <si>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</si>
  <si>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</si>
  <si>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</si>
  <si>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</si>
  <si>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</si>
  <si>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</si>
  <si>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</si>
  <si>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</si>
  <si>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</si>
  <si>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</si>
  <si>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</si>
  <si>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</si>
  <si>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</si>
  <si>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</si>
  <si>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</si>
  <si>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</si>
  <si>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</si>
  <si>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</si>
  <si>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</si>
  <si>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</si>
  <si>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</si>
  <si>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</si>
  <si>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</si>
  <si>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</si>
  <si>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</si>
  <si>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</si>
  <si>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</si>
  <si>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</si>
  <si>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</si>
  <si>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</si>
  <si>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</si>
  <si>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</si>
  <si>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</si>
  <si>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</si>
  <si>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</si>
  <si>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</si>
  <si>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</si>
  <si>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</si>
  <si>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</si>
  <si>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</si>
  <si>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</si>
  <si>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</si>
  <si>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</si>
  <si>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</si>
  <si>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</si>
  <si>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</si>
  <si>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</si>
  <si>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</si>
  <si>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</si>
  <si>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</si>
  <si>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</si>
  <si>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</si>
  <si>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</si>
  <si>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</si>
  <si>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</si>
  <si>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</si>
  <si>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</si>
  <si>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</si>
  <si>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</si>
  <si>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</si>
  <si>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</si>
  <si>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</si>
  <si>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</si>
  <si>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</si>
  <si>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</si>
  <si>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</si>
  <si>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</si>
  <si>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</si>
  <si>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</si>
  <si>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</si>
  <si>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</si>
  <si>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</si>
  <si>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</si>
  <si>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</si>
  <si>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</si>
  <si>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</si>
  <si>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</si>
  <si>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</si>
  <si>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</si>
  <si>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</si>
  <si>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</si>
  <si>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</si>
  <si>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</si>
  <si>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</si>
  <si>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</si>
  <si>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</si>
  <si>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</si>
  <si>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</si>
  <si>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</si>
  <si>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</si>
  <si>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</si>
  <si>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</si>
  <si>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</si>
  <si>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</si>
  <si>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</si>
  <si>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</si>
  <si>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</si>
  <si>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</si>
  <si>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</si>
  <si>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</si>
  <si>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</si>
  <si>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</si>
  <si>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</si>
  <si>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</si>
  <si>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</si>
  <si>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</si>
  <si>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</si>
  <si>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</si>
  <si>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</si>
  <si>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</si>
  <si>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</si>
  <si>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</si>
  <si>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</si>
  <si>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</si>
  <si>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</si>
  <si>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</si>
  <si>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</si>
  <si>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</si>
  <si>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</si>
  <si>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</si>
  <si>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</si>
  <si>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</si>
  <si>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</si>
  <si>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</si>
  <si>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</si>
  <si>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</si>
  <si>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</si>
  <si>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</si>
  <si>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</si>
  <si>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</si>
  <si>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</si>
  <si>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</si>
  <si>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</si>
  <si>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</si>
  <si>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</si>
  <si>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</si>
  <si>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</si>
  <si>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</si>
  <si>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</si>
  <si>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</si>
  <si>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</si>
  <si>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</si>
  <si>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</si>
  <si>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</si>
  <si>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</si>
  <si>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</si>
  <si>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</si>
  <si>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</si>
  <si>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</si>
  <si>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</si>
  <si>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</si>
  <si>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</si>
  <si>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</si>
  <si>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</si>
  <si>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</si>
  <si>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</si>
  <si>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</si>
  <si>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</si>
  <si>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</si>
  <si>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</si>
  <si>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</si>
  <si>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</si>
  <si>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</si>
  <si>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</si>
  <si>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</si>
  <si>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</si>
  <si>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</si>
  <si>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</si>
  <si>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</si>
  <si>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</si>
  <si>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</si>
  <si>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</si>
  <si>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</si>
  <si>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</si>
  <si>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</si>
  <si>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</si>
  <si>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</si>
  <si>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</si>
  <si>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</si>
  <si>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</si>
  <si>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</si>
  <si>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</si>
  <si>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</si>
  <si>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</si>
  <si>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</si>
  <si>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</si>
  <si>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</si>
  <si>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</si>
  <si>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</si>
  <si>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</si>
  <si>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</si>
  <si>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</si>
  <si>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</si>
  <si>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</si>
  <si>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</si>
  <si>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</si>
  <si>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</si>
  <si>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</si>
  <si>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</si>
  <si>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</si>
  <si>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</si>
  <si>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</si>
  <si>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</si>
  <si>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</si>
  <si>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</si>
  <si>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</si>
  <si>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</si>
  <si>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</si>
  <si>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</si>
  <si>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</si>
  <si>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</si>
  <si>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</si>
  <si>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</si>
  <si>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</si>
  <si>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</si>
  <si>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</si>
  <si>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</si>
  <si>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</si>
  <si>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</si>
  <si>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</si>
  <si>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</si>
  <si>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</si>
  <si>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</si>
  <si>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</si>
  <si>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</si>
  <si>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</si>
  <si>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</si>
  <si>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</si>
  <si>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</si>
  <si>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</si>
  <si>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</si>
  <si>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</si>
  <si>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</si>
  <si>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</si>
  <si>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</si>
  <si>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</si>
  <si>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</si>
  <si>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</si>
  <si>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</si>
  <si>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</si>
  <si>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</si>
  <si>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</si>
  <si>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</si>
  <si>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</si>
  <si>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</si>
  <si>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</si>
  <si>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</si>
  <si>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</si>
  <si>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</si>
  <si>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</si>
  <si>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</si>
  <si>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</si>
  <si>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</si>
  <si>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</si>
  <si>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</si>
  <si>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</si>
  <si>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</si>
  <si>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</si>
  <si>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</si>
  <si>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</si>
  <si>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</si>
  <si>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</si>
  <si>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</si>
  <si>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</si>
  <si>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</si>
  <si>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</si>
  <si>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</si>
  <si>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</si>
  <si>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</si>
  <si>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</si>
  <si>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</si>
  <si>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</si>
  <si>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</si>
  <si>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</si>
  <si>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</si>
  <si>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</si>
  <si>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</si>
  <si>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</si>
  <si>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</si>
  <si>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</si>
  <si>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</si>
  <si>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</si>
  <si>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</si>
  <si>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</si>
  <si>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</si>
  <si>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</si>
  <si>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</si>
  <si>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</si>
  <si>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</si>
  <si>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</si>
  <si>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</si>
  <si>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</si>
  <si>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</si>
  <si>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</si>
  <si>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</si>
  <si>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</si>
  <si>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</si>
  <si>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</si>
  <si>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</si>
  <si>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</si>
  <si>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</si>
  <si>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</si>
  <si>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</si>
  <si>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</si>
  <si>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</si>
  <si>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</si>
  <si>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</si>
  <si>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</si>
  <si>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</si>
  <si>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</si>
  <si>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</si>
  <si>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</si>
  <si>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</si>
  <si>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</si>
  <si>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</si>
  <si>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</si>
  <si>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</si>
  <si>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</si>
  <si>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</si>
  <si>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</si>
  <si>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</si>
  <si>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</si>
  <si>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</si>
  <si>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</si>
  <si>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</si>
  <si>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</si>
  <si>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</si>
  <si>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</si>
  <si>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</si>
  <si>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</si>
  <si>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</si>
  <si>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</si>
  <si>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</si>
  <si>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</si>
  <si>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</si>
  <si>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</si>
  <si>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</si>
  <si>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</si>
  <si>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</si>
  <si>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</si>
  <si>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</si>
  <si>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</si>
  <si>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</si>
  <si>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</si>
  <si>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</si>
  <si>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</si>
  <si>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</si>
  <si>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</si>
  <si>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</si>
  <si>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</si>
  <si>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</si>
  <si>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</si>
  <si>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</si>
  <si>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</si>
  <si>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</si>
  <si>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</si>
  <si>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</si>
  <si>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</si>
  <si>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</si>
  <si>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</si>
  <si>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</si>
  <si>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</si>
  <si>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</si>
  <si>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</si>
  <si>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</si>
  <si>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</si>
  <si>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</si>
  <si>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</si>
  <si>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</si>
  <si>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</si>
  <si>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</si>
  <si>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</si>
  <si>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</si>
  <si>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</si>
  <si>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</si>
  <si>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</si>
  <si>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</si>
  <si>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</si>
  <si>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</si>
  <si>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</si>
  <si>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</si>
  <si>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</si>
  <si>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</si>
  <si>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</si>
  <si>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</si>
  <si>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</si>
  <si>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</si>
  <si>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</si>
  <si>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</si>
  <si>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</si>
  <si>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</si>
  <si>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</si>
  <si>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</si>
  <si>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</si>
  <si>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</si>
  <si>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</si>
  <si>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</si>
  <si>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</si>
  <si>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</si>
  <si>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</si>
  <si>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</si>
  <si>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</si>
  <si>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</si>
  <si>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</si>
  <si>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</si>
  <si>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</si>
  <si>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</si>
  <si>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</si>
  <si>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</si>
  <si>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</si>
  <si>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</si>
  <si>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</si>
  <si>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</si>
  <si>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</si>
  <si>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</si>
  <si>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</si>
  <si>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</si>
  <si>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</si>
  <si>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</si>
  <si>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</si>
  <si>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</si>
  <si>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</si>
  <si>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</si>
  <si>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</si>
  <si>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</si>
  <si>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</si>
  <si>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</si>
  <si>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</si>
  <si>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</si>
  <si>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</si>
  <si>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</si>
  <si>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</si>
  <si>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</si>
  <si>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</si>
  <si>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</si>
  <si>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</si>
  <si>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</si>
  <si>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</si>
  <si>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</si>
  <si>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</si>
  <si>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</si>
  <si>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</si>
  <si>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</si>
  <si>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</si>
  <si>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</si>
  <si>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</si>
  <si>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</si>
  <si>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</si>
  <si>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</si>
  <si>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</si>
  <si>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</si>
  <si>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</si>
  <si>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</si>
  <si>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</si>
  <si>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</si>
  <si>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</si>
  <si>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</si>
  <si>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</si>
  <si>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</si>
  <si>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</si>
  <si>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</si>
  <si>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</si>
  <si>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</si>
  <si>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</si>
  <si>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</si>
  <si>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</si>
  <si>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</si>
  <si>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</si>
  <si>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</si>
  <si>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</si>
  <si>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</si>
  <si>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</si>
  <si>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</si>
  <si>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</si>
  <si>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</si>
  <si>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</si>
  <si>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</si>
  <si>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</si>
  <si>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</si>
  <si>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</si>
  <si>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</si>
  <si>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</si>
  <si>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</si>
  <si>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</si>
  <si>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</si>
  <si>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</si>
  <si>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</si>
  <si>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</si>
  <si>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</si>
  <si>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</si>
  <si>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</si>
  <si>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</si>
  <si>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</si>
  <si>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</si>
  <si>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</si>
  <si>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</si>
  <si>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</si>
  <si>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</si>
  <si>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</si>
  <si>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</si>
  <si>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</si>
  <si>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</si>
  <si>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</si>
  <si>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</si>
  <si>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</si>
  <si>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</si>
  <si>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</si>
  <si>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</si>
  <si>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</si>
  <si>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</si>
  <si>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</si>
  <si>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</si>
  <si>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</si>
  <si>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</si>
  <si>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</si>
  <si>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</si>
  <si>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</si>
  <si>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</si>
  <si>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</si>
  <si>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</si>
  <si>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</si>
  <si>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</si>
  <si>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</si>
  <si>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</si>
  <si>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</si>
  <si>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</si>
  <si>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</si>
  <si>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</si>
  <si>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</si>
  <si>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</si>
  <si>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</si>
  <si>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</si>
  <si>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</si>
  <si>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</si>
  <si>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</si>
  <si>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</si>
  <si>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</si>
  <si>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</si>
  <si>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</si>
  <si>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</si>
  <si>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</si>
  <si>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</si>
  <si>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</si>
  <si>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</si>
  <si>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</si>
  <si>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</si>
  <si>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</si>
  <si>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</si>
  <si>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</si>
  <si>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</si>
  <si>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</si>
  <si>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</si>
  <si>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</si>
  <si>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</si>
  <si>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</si>
  <si>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</si>
  <si>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</si>
  <si>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</si>
  <si>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</si>
  <si>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</si>
  <si>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</si>
  <si>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</si>
  <si>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</si>
  <si>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</si>
  <si>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</si>
  <si>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</si>
  <si>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</si>
  <si>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</si>
  <si>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</si>
  <si>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</si>
  <si>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</si>
  <si>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</si>
  <si>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</si>
  <si>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</si>
  <si>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</si>
  <si>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</si>
  <si>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</si>
  <si>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</si>
  <si>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</si>
  <si>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</si>
  <si>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</si>
  <si>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</si>
  <si>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</si>
  <si>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</si>
  <si>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</si>
  <si>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</si>
  <si>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</si>
  <si>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</si>
  <si>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</si>
  <si>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</si>
  <si>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</si>
  <si>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</si>
  <si>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</si>
  <si>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</si>
  <si>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</si>
  <si>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</si>
  <si>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</si>
  <si>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</si>
  <si>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</si>
  <si>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</si>
  <si>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</si>
  <si>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</si>
  <si>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</si>
  <si>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</si>
  <si>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</si>
  <si>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</si>
  <si>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</si>
  <si>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</si>
  <si>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</si>
  <si>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</si>
  <si>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</si>
  <si>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</si>
  <si>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</si>
  <si>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</si>
  <si>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</si>
  <si>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</si>
  <si>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</si>
  <si>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</si>
  <si>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</si>
  <si>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</si>
  <si>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</si>
  <si>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</si>
  <si>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</si>
  <si>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</si>
  <si>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</si>
  <si>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</si>
  <si>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</si>
  <si>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</si>
  <si>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</si>
  <si>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</si>
  <si>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</si>
  <si>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</si>
  <si>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</si>
  <si>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</si>
  <si>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</si>
  <si>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</si>
  <si>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</si>
  <si>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</si>
  <si>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</si>
  <si>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</si>
  <si>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</si>
  <si>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</si>
  <si>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</si>
  <si>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</si>
  <si>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</si>
  <si>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</si>
  <si>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</si>
  <si>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</si>
  <si>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</si>
  <si>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</si>
  <si>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</si>
  <si>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</si>
  <si>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</si>
  <si>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</si>
  <si>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</si>
  <si>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</si>
  <si>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</si>
  <si>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</si>
  <si>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</si>
  <si>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</si>
  <si>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</si>
  <si>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</si>
  <si>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</si>
  <si>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</si>
  <si>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</si>
  <si>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</si>
  <si>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</si>
  <si>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</si>
  <si>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</si>
  <si>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</si>
  <si>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</si>
  <si>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</si>
  <si>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</si>
  <si>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</si>
  <si>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</si>
  <si>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</si>
  <si>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</si>
  <si>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</si>
  <si>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</si>
  <si>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</si>
  <si>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</si>
  <si>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</si>
  <si>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</si>
  <si>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</si>
  <si>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</si>
  <si>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</si>
  <si>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</si>
  <si>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</si>
  <si>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</si>
  <si>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</si>
  <si>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</si>
  <si>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</si>
  <si>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</si>
  <si>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</si>
  <si>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</si>
  <si>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</si>
  <si>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</si>
  <si>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</si>
  <si>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</si>
  <si>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</si>
  <si>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</si>
  <si>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</si>
  <si>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</si>
  <si>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</si>
  <si>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</si>
  <si>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</si>
  <si>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</si>
  <si>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</si>
  <si>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</si>
  <si>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</si>
  <si>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</si>
  <si>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</si>
  <si>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</si>
  <si>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</si>
  <si>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</si>
  <si>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</si>
  <si>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</si>
  <si>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</si>
  <si>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</si>
  <si>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</si>
  <si>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</si>
  <si>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</si>
  <si>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</si>
  <si>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</si>
  <si>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</si>
  <si>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</si>
  <si>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</si>
  <si>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</si>
  <si>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</si>
  <si>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</si>
  <si>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</si>
  <si>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</si>
  <si>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</si>
  <si>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</si>
  <si>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</si>
  <si>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</si>
  <si>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</si>
  <si>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</si>
  <si>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</si>
  <si>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</si>
  <si>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</si>
  <si>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</si>
  <si>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</si>
  <si>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</si>
  <si>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</si>
  <si>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</si>
  <si>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</si>
  <si>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</si>
  <si>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</si>
  <si>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</si>
  <si>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</si>
  <si>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</si>
  <si>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</si>
  <si>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</si>
  <si>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</si>
  <si>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</si>
  <si>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</si>
  <si>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</si>
  <si>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</si>
  <si>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</si>
  <si>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</si>
  <si>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</si>
  <si>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</si>
  <si>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</si>
  <si>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</si>
  <si>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</si>
  <si>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</si>
  <si>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</si>
  <si>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</si>
  <si>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</si>
  <si>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</si>
  <si>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</si>
  <si>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</si>
  <si>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</si>
  <si>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</si>
  <si>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</si>
  <si>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</si>
  <si>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</si>
  <si>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</si>
  <si>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</si>
  <si>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</si>
  <si>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</si>
  <si>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</si>
  <si>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</si>
  <si>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</si>
  <si>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</si>
  <si>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</si>
  <si>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</si>
  <si>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</si>
  <si>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</si>
  <si>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</si>
  <si>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</si>
  <si>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</si>
  <si>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</si>
  <si>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</si>
  <si>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</si>
  <si>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</si>
  <si>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</si>
  <si>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</si>
  <si>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</si>
  <si>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</si>
  <si>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</si>
  <si>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</si>
  <si>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</si>
  <si>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</si>
  <si>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</si>
  <si>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</si>
  <si>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</si>
  <si>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</si>
  <si>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</si>
  <si>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</si>
  <si>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</si>
  <si>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</si>
  <si>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</si>
  <si>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</si>
  <si>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</si>
  <si>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</si>
  <si>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</si>
  <si>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</si>
  <si>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</si>
  <si>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</si>
  <si>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</si>
  <si>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</si>
  <si>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</si>
  <si>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</si>
  <si>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</si>
  <si>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</si>
  <si>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</si>
  <si>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</si>
  <si>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</si>
  <si>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</si>
  <si>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</si>
  <si>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</si>
  <si>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</si>
  <si>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</si>
  <si>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</si>
  <si>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</si>
  <si>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</si>
  <si>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</si>
  <si>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</si>
  <si>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</si>
  <si>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</si>
  <si>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</si>
  <si>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</si>
  <si>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</si>
  <si>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</si>
  <si>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</si>
  <si>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</si>
  <si>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</si>
  <si>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</si>
  <si>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</si>
  <si>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</si>
  <si>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</si>
  <si>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</si>
  <si>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</si>
  <si>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</si>
  <si>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</si>
  <si>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</si>
  <si>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</si>
  <si>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</si>
  <si>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</si>
  <si>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</si>
  <si>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</si>
  <si>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</si>
  <si>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</si>
  <si>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</si>
  <si>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</si>
  <si>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</si>
  <si>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</si>
  <si>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</si>
  <si>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</si>
  <si>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</si>
  <si>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</si>
  <si>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</si>
  <si>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</si>
  <si>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</si>
  <si>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</si>
  <si>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</si>
  <si>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</si>
  <si>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</si>
  <si>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</si>
  <si>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</si>
  <si>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</si>
  <si>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</si>
  <si>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</si>
  <si>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</si>
  <si>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</si>
  <si>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</si>
  <si>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</si>
  <si>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</si>
  <si>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</si>
  <si>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</si>
  <si>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</si>
  <si>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</si>
  <si>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</si>
  <si>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</si>
  <si>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</si>
  <si>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</si>
  <si>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</si>
  <si>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</si>
  <si>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</si>
  <si>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</si>
  <si>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</si>
  <si>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</si>
  <si>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</si>
  <si>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</si>
  <si>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</si>
  <si>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</si>
  <si>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</si>
  <si>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</si>
  <si>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</si>
  <si>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</si>
  <si>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</si>
  <si>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</si>
  <si>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</si>
  <si>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</si>
  <si>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</si>
  <si>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</si>
  <si>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</si>
  <si>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</si>
  <si>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</si>
  <si>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</si>
  <si>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</si>
  <si>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</si>
  <si>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</si>
  <si>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</si>
  <si>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</si>
  <si>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</si>
  <si>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</si>
  <si>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</si>
  <si>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</si>
  <si>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</si>
  <si>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</si>
  <si>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</si>
  <si>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</si>
  <si>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</si>
  <si>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</si>
  <si>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</si>
  <si>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</si>
  <si>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</si>
  <si>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</si>
  <si>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</si>
  <si>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</si>
  <si>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</si>
  <si>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</si>
  <si>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</si>
  <si>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</si>
  <si>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</si>
  <si>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</si>
  <si>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</si>
  <si>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</si>
  <si>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</si>
  <si>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</si>
  <si>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</si>
  <si>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</si>
  <si>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</si>
  <si>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</si>
  <si>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</si>
  <si>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</si>
  <si>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</si>
  <si>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</si>
  <si>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</si>
  <si>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</si>
  <si>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</si>
  <si>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</si>
  <si>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</si>
  <si>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</si>
  <si>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</si>
  <si>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</si>
  <si>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</si>
  <si>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</si>
  <si>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</si>
  <si>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</si>
  <si>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</si>
  <si>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</si>
  <si>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</si>
  <si>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</si>
  <si>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</si>
  <si>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</si>
  <si>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</si>
  <si>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</si>
  <si>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</si>
  <si>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</si>
  <si>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</si>
  <si>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</si>
  <si>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</si>
  <si>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</si>
  <si>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</si>
  <si>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</si>
  <si>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</si>
  <si>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</si>
  <si>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</si>
  <si>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</si>
  <si>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</si>
  <si>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</si>
  <si>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</si>
  <si>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</si>
  <si>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</si>
  <si>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</si>
  <si>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</si>
  <si>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</si>
  <si>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</si>
  <si>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</si>
  <si>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</si>
  <si>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</si>
  <si>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</si>
  <si>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</si>
  <si>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</si>
  <si>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</si>
  <si>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</si>
  <si>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</si>
  <si>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</si>
  <si>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</si>
  <si>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</si>
  <si>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</si>
  <si>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</si>
  <si>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</si>
  <si>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</si>
  <si>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</si>
  <si>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</si>
  <si>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</si>
  <si>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</si>
  <si>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</si>
  <si>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</si>
  <si>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</si>
  <si>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</si>
  <si>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</si>
  <si>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</si>
  <si>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</si>
  <si>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</si>
  <si>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</si>
  <si>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</si>
  <si>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</si>
  <si>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</si>
  <si>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</si>
  <si>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</si>
  <si>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</si>
  <si>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</si>
  <si>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</si>
  <si>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</si>
  <si>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</si>
  <si>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</si>
  <si>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</si>
  <si>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</si>
  <si>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</si>
  <si>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</si>
  <si>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</si>
  <si>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</si>
  <si>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</si>
  <si>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</si>
  <si>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</si>
  <si>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</si>
  <si>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</si>
  <si>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</si>
  <si>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</si>
  <si>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</si>
  <si>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</si>
  <si>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</si>
  <si>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</si>
  <si>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</si>
  <si>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</si>
  <si>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</si>
  <si>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</si>
  <si>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</si>
  <si>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</si>
  <si>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</si>
  <si>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</si>
  <si>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</si>
  <si>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</si>
  <si>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</si>
  <si>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</si>
  <si>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</si>
  <si>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</si>
  <si>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</si>
  <si>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</si>
  <si>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</si>
  <si>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</si>
  <si>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</si>
  <si>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</si>
  <si>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</si>
  <si>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</si>
  <si>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</si>
  <si>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</si>
  <si>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</si>
  <si>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</si>
  <si>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</si>
  <si>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</si>
  <si>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</si>
  <si>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</si>
  <si>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</si>
  <si>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</si>
  <si>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</si>
  <si>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</si>
  <si>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</si>
  <si>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</si>
  <si>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</si>
  <si>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</si>
  <si>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</si>
  <si>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</si>
  <si>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</si>
  <si>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</si>
  <si>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</si>
  <si>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</si>
  <si>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</si>
  <si>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</si>
  <si>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</si>
  <si>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</si>
  <si>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</si>
  <si>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</si>
  <si>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</si>
  <si>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</si>
  <si>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</si>
  <si>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</si>
  <si>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</si>
  <si>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</si>
  <si>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</si>
  <si>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</si>
  <si>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</si>
  <si>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</si>
  <si>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</si>
  <si>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</si>
  <si>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</si>
  <si>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</si>
  <si>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</si>
  <si>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</si>
  <si>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</si>
  <si>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</si>
  <si>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</si>
  <si>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</si>
  <si>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</si>
  <si>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</si>
  <si>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</si>
  <si>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</si>
  <si>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</si>
  <si>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</si>
  <si>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</si>
  <si>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</si>
  <si>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</si>
  <si>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</si>
  <si>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</si>
  <si>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</si>
  <si>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</si>
  <si>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</si>
  <si>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</si>
  <si>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</si>
  <si>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</si>
  <si>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</si>
  <si>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</si>
  <si>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</si>
  <si>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</si>
  <si>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</si>
  <si>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</si>
  <si>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</si>
  <si>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</si>
  <si>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</si>
  <si>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</si>
  <si>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</si>
  <si>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</si>
  <si>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</si>
  <si>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</si>
  <si>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</si>
  <si>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</si>
  <si>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</si>
  <si>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</si>
  <si>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</si>
  <si>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</si>
  <si>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</si>
  <si>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</si>
  <si>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</si>
  <si>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</si>
  <si>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</si>
  <si>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</si>
  <si>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</si>
  <si>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</si>
  <si>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</si>
  <si>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</si>
  <si>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</si>
  <si>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</si>
  <si>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</si>
  <si>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</si>
  <si>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</si>
  <si>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</si>
  <si>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</si>
  <si>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</si>
  <si>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</si>
  <si>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</si>
  <si>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</si>
  <si>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</si>
  <si>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</si>
  <si>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</si>
  <si>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</si>
  <si>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</si>
  <si>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</si>
  <si>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</si>
  <si>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</si>
  <si>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</si>
  <si>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</si>
  <si>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</si>
  <si>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</si>
  <si>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</si>
  <si>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</si>
  <si>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</si>
  <si>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</si>
  <si>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</si>
  <si>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</si>
  <si>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</si>
  <si>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</si>
  <si>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</si>
  <si>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</si>
  <si>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</si>
  <si>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</si>
  <si>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</si>
  <si>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</si>
  <si>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</si>
  <si>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</si>
  <si>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</si>
  <si>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</si>
  <si>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</si>
  <si>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</si>
  <si>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</si>
  <si>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</si>
  <si>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</si>
  <si>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</si>
  <si>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</si>
  <si>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</si>
  <si>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</si>
  <si>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</si>
  <si>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</si>
  <si>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</si>
  <si>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</si>
  <si>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</si>
  <si>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</si>
  <si>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</si>
  <si>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</si>
  <si>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</si>
  <si>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</si>
  <si>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</si>
  <si>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</si>
  <si>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</si>
  <si>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</si>
  <si>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</si>
  <si>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</si>
  <si>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</si>
  <si>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</si>
  <si>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</si>
  <si>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</si>
  <si>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</si>
  <si>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</si>
  <si>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</si>
  <si>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</si>
  <si>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</si>
  <si>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</si>
  <si>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</si>
  <si>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</si>
  <si>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</si>
  <si>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</si>
  <si>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</si>
  <si>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</si>
  <si>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</si>
  <si>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</si>
  <si>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</si>
  <si>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</si>
  <si>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</si>
  <si>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</si>
  <si>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</si>
  <si>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</si>
  <si>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</si>
  <si>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</si>
  <si>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</si>
  <si>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</si>
  <si>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</si>
  <si>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</si>
  <si>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</si>
  <si>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</si>
  <si>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</si>
  <si>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</si>
  <si>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</si>
  <si>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</si>
  <si>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</si>
  <si>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</si>
  <si>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</si>
  <si>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</si>
  <si>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</si>
  <si>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</si>
  <si>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</si>
  <si>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</si>
  <si>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</si>
  <si>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</si>
  <si>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</si>
  <si>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</si>
  <si>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</si>
  <si>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</si>
  <si>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</si>
  <si>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</si>
  <si>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</si>
  <si>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</si>
  <si>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</si>
  <si>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</si>
  <si>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</si>
  <si>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</si>
  <si>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</si>
  <si>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</si>
  <si>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</si>
  <si>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</si>
  <si>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</si>
  <si>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</si>
  <si>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</si>
  <si>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</si>
  <si>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</si>
  <si>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</si>
  <si>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</si>
  <si>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</si>
  <si>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</si>
  <si>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</si>
  <si>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</si>
  <si>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</si>
  <si>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</si>
  <si>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</si>
  <si>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</si>
  <si>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</si>
  <si>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</si>
  <si>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</si>
  <si>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</si>
  <si>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</si>
  <si>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</si>
  <si>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</si>
  <si>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</si>
  <si>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</si>
  <si>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</si>
  <si>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</si>
  <si>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</si>
  <si>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</si>
  <si>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</si>
  <si>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</si>
  <si>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</si>
  <si>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</si>
  <si>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</si>
  <si>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</si>
  <si>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</si>
  <si>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</si>
  <si>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</si>
  <si>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</si>
  <si>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</si>
  <si>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</si>
  <si>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</si>
  <si>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</si>
  <si>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</si>
  <si>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</si>
  <si>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</si>
  <si>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</si>
  <si>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</si>
  <si>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</si>
  <si>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</si>
  <si>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</si>
  <si>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</si>
  <si>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</si>
  <si>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</si>
  <si>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</si>
  <si>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</si>
  <si>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</si>
  <si>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</si>
  <si>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</si>
  <si>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</si>
  <si>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</si>
  <si>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</si>
  <si>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</si>
  <si>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</si>
  <si>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</si>
  <si>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</si>
  <si>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</si>
  <si>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</si>
  <si>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</si>
  <si>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</si>
  <si>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</si>
  <si>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</si>
  <si>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</si>
  <si>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</si>
  <si>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</si>
  <si>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</si>
  <si>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</si>
  <si>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</si>
  <si>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</si>
  <si>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</si>
  <si>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</si>
  <si>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</si>
  <si>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</si>
  <si>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</si>
  <si>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</si>
  <si>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</si>
  <si>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</si>
  <si>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</si>
  <si>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</si>
  <si>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</si>
  <si>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</si>
  <si>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</si>
  <si>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</si>
  <si>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</si>
  <si>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</si>
  <si>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</si>
  <si>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</si>
  <si>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</si>
  <si>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</si>
  <si>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</si>
  <si>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</si>
  <si>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</si>
  <si>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</si>
  <si>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</si>
  <si>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</si>
  <si>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</si>
  <si>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</si>
  <si>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</si>
  <si>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</si>
  <si>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</si>
  <si>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</si>
  <si>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</si>
  <si>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</si>
  <si>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</si>
  <si>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</si>
  <si>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</si>
  <si>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</si>
  <si>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</si>
  <si>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</si>
  <si>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</si>
  <si>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</si>
  <si>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</si>
  <si>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</si>
  <si>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</si>
  <si>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</si>
  <si>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</si>
  <si>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</si>
  <si>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</si>
  <si>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</si>
  <si>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</si>
  <si>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</si>
  <si>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</si>
  <si>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</si>
  <si>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</si>
  <si>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</si>
  <si>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</si>
  <si>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</si>
  <si>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</si>
  <si>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</si>
  <si>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</si>
  <si>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</si>
  <si>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</si>
  <si>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</si>
  <si>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</si>
  <si>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</si>
  <si>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</si>
  <si>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</si>
  <si>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</si>
  <si>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</si>
  <si>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</si>
  <si>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</si>
  <si>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</si>
  <si>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</si>
  <si>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</si>
  <si>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</si>
  <si>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</si>
  <si>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</si>
  <si>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</si>
  <si>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</si>
  <si>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</si>
  <si>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</si>
  <si>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</si>
  <si>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</si>
  <si>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</si>
  <si>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</si>
  <si>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</si>
  <si>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</si>
  <si>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</si>
  <si>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</si>
  <si>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</si>
  <si>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</si>
  <si>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</si>
  <si>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</si>
  <si>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</si>
  <si>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</si>
  <si>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</si>
  <si>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</si>
  <si>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</si>
  <si>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</si>
  <si>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</si>
  <si>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</si>
  <si>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</si>
  <si>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</si>
  <si>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</si>
  <si>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</si>
  <si>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</si>
  <si>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</si>
  <si>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</si>
  <si>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</si>
  <si>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</si>
  <si>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</si>
  <si>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</si>
  <si>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</si>
  <si>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</si>
  <si>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</si>
  <si>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</si>
  <si>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</si>
  <si>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</si>
  <si>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</si>
  <si>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</si>
  <si>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</si>
  <si>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</si>
  <si>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</si>
  <si>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</si>
  <si>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</si>
  <si>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</si>
  <si>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</si>
  <si>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</si>
  <si>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</si>
  <si>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</si>
  <si>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</si>
  <si>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</si>
  <si>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</si>
  <si>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</si>
  <si>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</si>
  <si>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</si>
  <si>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</si>
  <si>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</si>
  <si>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</si>
  <si>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</si>
  <si>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</si>
  <si>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</si>
  <si>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</si>
  <si>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</si>
  <si>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</si>
  <si>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</si>
  <si>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</si>
  <si>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</si>
  <si>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</si>
  <si>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</si>
  <si>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</si>
  <si>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</si>
  <si>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</si>
  <si>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</si>
  <si>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</si>
  <si>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</si>
  <si>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</si>
  <si>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</si>
  <si>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</si>
  <si>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</si>
  <si>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</si>
  <si>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</si>
  <si>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</si>
  <si>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</si>
  <si>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</si>
  <si>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</si>
  <si>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</si>
  <si>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</si>
  <si>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</si>
  <si>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</si>
  <si>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</si>
  <si>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</si>
  <si>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</si>
  <si>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</si>
  <si>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</si>
  <si>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</si>
  <si>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</si>
  <si>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</si>
  <si>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</si>
  <si>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</si>
  <si>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</si>
  <si>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</si>
  <si>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</si>
  <si>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</si>
  <si>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</si>
  <si>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</si>
  <si>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</si>
  <si>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</si>
  <si>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</si>
  <si>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</si>
  <si>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</si>
  <si>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</si>
  <si>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</si>
  <si>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</si>
  <si>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</si>
  <si>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</si>
  <si>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</si>
  <si>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</si>
  <si>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</si>
  <si>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</si>
  <si>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</si>
  <si>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</si>
  <si>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</si>
  <si>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</si>
  <si>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</si>
  <si>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</si>
  <si>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</si>
  <si>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</si>
  <si>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</si>
  <si>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</si>
  <si>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</si>
  <si>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</si>
  <si>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</si>
  <si>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</si>
  <si>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</si>
  <si>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</si>
  <si>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</si>
  <si>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</si>
  <si>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</si>
  <si>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</si>
  <si>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</si>
  <si>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</si>
  <si>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</si>
  <si>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</si>
  <si>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</si>
  <si>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</si>
  <si>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</si>
  <si>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</si>
  <si>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</si>
  <si>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</si>
  <si>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</si>
  <si>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</si>
  <si>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</si>
  <si>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</si>
  <si>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</si>
  <si>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</si>
  <si>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</si>
  <si>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</si>
  <si>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</si>
  <si>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</si>
  <si>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</si>
  <si>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</si>
  <si>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</si>
  <si>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</si>
  <si>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</si>
  <si>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</si>
  <si>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</si>
  <si>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</si>
  <si>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</si>
  <si>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</si>
  <si>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</si>
  <si>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</si>
  <si>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</si>
  <si>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</si>
  <si>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</si>
  <si>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</si>
  <si>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</si>
  <si>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</si>
  <si>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</si>
  <si>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</si>
  <si>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</si>
  <si>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</si>
  <si>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</si>
  <si>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</si>
  <si>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</si>
  <si>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</si>
  <si>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</si>
  <si>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</si>
  <si>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</si>
  <si>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</si>
  <si>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</si>
  <si>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</si>
  <si>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</si>
  <si>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</si>
  <si>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</si>
  <si>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</si>
  <si>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</si>
  <si>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</si>
  <si>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</si>
  <si>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</si>
  <si>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</si>
  <si>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</si>
  <si>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</si>
  <si>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</si>
  <si>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</si>
  <si>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</si>
  <si>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</si>
  <si>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</si>
  <si>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</si>
  <si>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</si>
  <si>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</si>
  <si>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</si>
  <si>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</si>
  <si>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</si>
  <si>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</si>
  <si>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</si>
  <si>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</si>
  <si>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</si>
  <si>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</si>
  <si>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</si>
  <si>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</si>
  <si>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</si>
  <si>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</si>
  <si>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</si>
  <si>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</si>
  <si>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</si>
  <si>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</si>
  <si>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</si>
  <si>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</si>
  <si>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</si>
  <si>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</si>
  <si>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</si>
  <si>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</si>
  <si>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</si>
  <si>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</si>
  <si>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</si>
  <si>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</si>
  <si>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</si>
  <si>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</si>
  <si>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</si>
  <si>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</si>
  <si>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</si>
  <si>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</si>
  <si>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</si>
  <si>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</si>
  <si>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</si>
  <si>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</si>
  <si>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</si>
  <si>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</si>
  <si>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</si>
  <si>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</si>
  <si>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</si>
  <si>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</si>
  <si>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</si>
  <si>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</si>
  <si>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</si>
  <si>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</si>
  <si>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</si>
  <si>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</si>
  <si>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</si>
  <si>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</si>
  <si>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</si>
  <si>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</si>
  <si>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</si>
  <si>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</si>
  <si>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</si>
  <si>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</si>
  <si>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</si>
  <si>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</si>
  <si>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</si>
  <si>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</si>
  <si>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</si>
  <si>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</si>
  <si>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</si>
  <si>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</si>
  <si>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</si>
  <si>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</si>
  <si>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</si>
  <si>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</si>
  <si>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</si>
  <si>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</si>
  <si>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</si>
  <si>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</si>
  <si>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</si>
  <si>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</si>
  <si>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</si>
  <si>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</si>
  <si>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</si>
  <si>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</si>
  <si>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</si>
  <si>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</si>
  <si>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</si>
  <si>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</si>
  <si>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</si>
  <si>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</si>
  <si>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</si>
  <si>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</si>
  <si>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</si>
  <si>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</si>
  <si>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</si>
  <si>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</si>
  <si>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</si>
  <si>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</si>
  <si>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</si>
  <si>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</si>
  <si>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</si>
  <si>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</si>
  <si>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</si>
  <si>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</si>
  <si>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</si>
  <si>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</si>
  <si>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</si>
  <si>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</si>
  <si>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</si>
  <si>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</si>
  <si>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</si>
  <si>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</si>
  <si>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</si>
  <si>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</si>
  <si>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</si>
  <si>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</si>
  <si>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</si>
  <si>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</si>
  <si>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</si>
  <si>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</si>
  <si>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</si>
  <si>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</si>
  <si>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</si>
  <si>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</si>
  <si>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</si>
  <si>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</si>
  <si>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</si>
  <si>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</si>
  <si>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</si>
  <si>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</si>
  <si>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</si>
  <si>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</si>
  <si>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</si>
  <si>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</si>
  <si>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</si>
  <si>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</si>
  <si>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</si>
  <si>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</si>
  <si>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</si>
  <si>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</si>
  <si>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</si>
  <si>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</si>
  <si>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</si>
  <si>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</si>
  <si>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</si>
  <si>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</si>
  <si>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</si>
  <si>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</si>
  <si>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</si>
  <si>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</si>
  <si>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</si>
  <si>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</si>
  <si>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</si>
  <si>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</si>
  <si>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</si>
  <si>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</si>
  <si>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</si>
  <si>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</si>
  <si>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</si>
  <si>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</si>
  <si>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</si>
  <si>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</si>
  <si>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</si>
  <si>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</si>
  <si>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</si>
  <si>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</si>
  <si>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</si>
  <si>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</si>
  <si>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</si>
  <si>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</si>
  <si>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</si>
  <si>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</si>
  <si>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</si>
  <si>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</si>
  <si>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</si>
  <si>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</si>
  <si>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</si>
  <si>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</si>
  <si>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</si>
  <si>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</si>
  <si>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</si>
  <si>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</si>
  <si>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</si>
  <si>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</si>
  <si>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</si>
  <si>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</si>
  <si>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</si>
  <si>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</si>
  <si>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</si>
  <si>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</si>
  <si>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</si>
  <si>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</si>
  <si>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</si>
  <si>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</si>
  <si>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</si>
  <si>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</si>
  <si>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</si>
  <si>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</si>
  <si>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</si>
  <si>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</si>
  <si>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</si>
  <si>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</si>
  <si>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</si>
  <si>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</si>
  <si>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</si>
  <si>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</si>
  <si>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</si>
  <si>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</si>
  <si>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</si>
  <si>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</si>
  <si>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</si>
  <si>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</si>
  <si>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</si>
  <si>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</si>
  <si>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</si>
  <si>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</si>
  <si>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</si>
  <si>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</si>
  <si>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</si>
  <si>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</si>
  <si>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</si>
  <si>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</si>
  <si>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</si>
  <si>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</si>
  <si>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</si>
  <si>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</si>
  <si>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</si>
  <si>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</si>
  <si>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</si>
  <si>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</si>
  <si>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</si>
  <si>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</si>
  <si>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</si>
  <si>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</si>
  <si>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</si>
  <si>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</si>
  <si>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</si>
  <si>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</si>
  <si>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</si>
  <si>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</si>
  <si>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</si>
  <si>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</si>
  <si>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</si>
  <si>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</si>
  <si>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</si>
  <si>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</si>
  <si>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</si>
  <si>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</si>
  <si>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</si>
  <si>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</si>
  <si>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</si>
  <si>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</si>
  <si>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</si>
  <si>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</si>
  <si>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</si>
  <si>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</si>
  <si>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</si>
  <si>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</si>
  <si>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</si>
  <si>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</si>
  <si>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</si>
  <si>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</si>
  <si>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</si>
  <si>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</si>
  <si>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</si>
  <si>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</si>
  <si>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</si>
  <si>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</si>
  <si>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</si>
  <si>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</si>
  <si>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</si>
  <si>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</si>
  <si>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</si>
  <si>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</si>
  <si>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</si>
  <si>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</si>
  <si>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</si>
  <si>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</si>
  <si>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</si>
  <si>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</si>
  <si>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</si>
  <si>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</si>
  <si>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</si>
  <si>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</si>
  <si>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</si>
  <si>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</si>
  <si>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</si>
  <si>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</si>
  <si>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</si>
  <si>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</si>
  <si>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</si>
  <si>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</si>
  <si>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</si>
  <si>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</si>
  <si>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</si>
  <si>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</si>
  <si>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</si>
  <si>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</si>
  <si>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</si>
  <si>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</si>
  <si>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</si>
  <si>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</si>
  <si>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</si>
  <si>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</si>
  <si>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</si>
  <si>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</si>
  <si>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</si>
  <si>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</si>
  <si>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</si>
  <si>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</si>
  <si>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</si>
  <si>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</si>
  <si>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</si>
  <si>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</si>
  <si>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</si>
  <si>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</si>
  <si>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</si>
  <si>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</si>
  <si>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</si>
  <si>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</si>
  <si>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</si>
  <si>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</si>
  <si>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</si>
  <si>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</si>
  <si>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</si>
  <si>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</si>
  <si>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</si>
  <si>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</si>
  <si>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</si>
  <si>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</si>
  <si>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</si>
  <si>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</si>
  <si>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</si>
  <si>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</si>
  <si>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</si>
  <si>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</si>
  <si>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</si>
  <si>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</si>
  <si>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</si>
  <si>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</si>
  <si>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</si>
  <si>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</si>
  <si>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</si>
  <si>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</si>
  <si>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</si>
  <si>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</si>
  <si>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</si>
  <si>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</si>
  <si>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</si>
  <si>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</si>
  <si>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</si>
  <si>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</si>
  <si>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</si>
  <si>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</si>
  <si>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</si>
  <si>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</si>
  <si>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</si>
  <si>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</si>
  <si>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</si>
  <si>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</si>
  <si>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</si>
  <si>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</si>
  <si>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</si>
  <si>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</si>
  <si>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</si>
  <si>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</si>
  <si>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</si>
  <si>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</si>
  <si>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</si>
  <si>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</si>
  <si>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</si>
  <si>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</si>
  <si>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</si>
  <si>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</si>
  <si>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</si>
  <si>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</si>
  <si>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</si>
  <si>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</si>
  <si>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</si>
  <si>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</si>
  <si>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</si>
  <si>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</si>
  <si>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</si>
  <si>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</si>
  <si>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</si>
  <si>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</si>
  <si>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</si>
  <si>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</si>
  <si>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</si>
  <si>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</si>
  <si>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</si>
  <si>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</si>
  <si>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</si>
  <si>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</si>
  <si>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</si>
  <si>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</si>
  <si>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</si>
  <si>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</si>
  <si>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</si>
  <si>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</si>
  <si>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</si>
  <si>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</si>
  <si>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</si>
  <si>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</si>
  <si>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</si>
  <si>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</si>
  <si>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</si>
  <si>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</si>
  <si>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</si>
  <si>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</si>
  <si>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</si>
  <si>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</si>
  <si>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</si>
  <si>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</si>
  <si>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</si>
  <si>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</si>
  <si>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</si>
  <si>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</si>
  <si>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</si>
  <si>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</si>
  <si>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</si>
  <si>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</si>
  <si>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</si>
  <si>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</si>
  <si>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</si>
  <si>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</si>
  <si>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</si>
  <si>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</si>
  <si>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</si>
  <si>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</si>
  <si>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</si>
  <si>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</si>
  <si>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</si>
  <si>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</si>
  <si>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</si>
  <si>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</si>
  <si>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</si>
  <si>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</si>
  <si>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</si>
  <si>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</si>
  <si>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</si>
  <si>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</si>
  <si>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</si>
  <si>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</si>
  <si>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</si>
  <si>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</si>
  <si>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</si>
  <si>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</si>
  <si>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</si>
  <si>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</si>
  <si>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</si>
  <si>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</si>
  <si>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</si>
  <si>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</si>
  <si>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</si>
  <si>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</si>
  <si>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</si>
  <si>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</si>
  <si>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</si>
  <si>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</si>
  <si>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</si>
  <si>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</si>
  <si>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</si>
  <si>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</si>
  <si>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</si>
  <si>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</si>
  <si>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</si>
  <si>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</si>
  <si>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</si>
  <si>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</si>
  <si>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</si>
  <si>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</si>
  <si>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</si>
  <si>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</si>
  <si>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</si>
  <si>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</si>
  <si>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</si>
  <si>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</si>
  <si>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</si>
  <si>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</si>
  <si>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</si>
  <si>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</si>
  <si>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</si>
  <si>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</si>
  <si>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</si>
  <si>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</si>
  <si>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</si>
  <si>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</si>
  <si>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</si>
  <si>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</si>
  <si>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</si>
  <si>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</si>
  <si>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</si>
  <si>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</si>
  <si>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</si>
  <si>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</si>
  <si>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</si>
  <si>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</si>
  <si>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</si>
  <si>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</si>
  <si>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</si>
  <si>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</si>
  <si>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</si>
  <si>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</si>
  <si>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</si>
  <si>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</si>
  <si>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</si>
  <si>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</si>
  <si>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</si>
  <si>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</si>
  <si>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</si>
  <si>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</si>
  <si>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</si>
  <si>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</si>
  <si>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</si>
  <si>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</si>
  <si>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</si>
  <si>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</si>
  <si>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</si>
  <si>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</si>
  <si>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</si>
  <si>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</si>
  <si>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</si>
  <si>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</si>
  <si>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</si>
  <si>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</si>
  <si>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</si>
  <si>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</si>
  <si>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</si>
  <si>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</si>
  <si>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</si>
  <si>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</si>
  <si>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</si>
  <si>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</si>
  <si>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</si>
  <si>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</si>
  <si>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</si>
  <si>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</si>
  <si>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</si>
  <si>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</si>
  <si>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</si>
  <si>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</si>
  <si>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</si>
  <si>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</si>
  <si>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</si>
  <si>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</si>
  <si>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</si>
  <si>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</si>
  <si>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</si>
  <si>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</si>
  <si>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</si>
  <si>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</si>
  <si>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</si>
  <si>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</si>
  <si>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</si>
  <si>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</si>
  <si>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</si>
  <si>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</si>
  <si>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</si>
  <si>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</si>
  <si>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</si>
  <si>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</si>
  <si>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</si>
  <si>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</si>
  <si>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</si>
  <si>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</si>
  <si>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</si>
  <si>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</si>
  <si>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</si>
  <si>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</si>
  <si>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</si>
  <si>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</si>
  <si>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</si>
  <si>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</si>
  <si>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</si>
  <si>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</si>
  <si>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</si>
  <si>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</si>
  <si>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</si>
  <si>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</si>
  <si>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</si>
  <si>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</si>
  <si>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</si>
  <si>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</si>
  <si>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</si>
  <si>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</si>
  <si>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</si>
  <si>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</si>
  <si>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</si>
  <si>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</si>
  <si>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</si>
  <si>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</si>
  <si>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</si>
  <si>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</si>
  <si>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</si>
  <si>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</si>
  <si>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</si>
  <si>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</si>
  <si>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</si>
  <si>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</si>
  <si>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</si>
  <si>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</si>
  <si>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</si>
  <si>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</si>
  <si>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</si>
  <si>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</si>
  <si>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</si>
  <si>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</si>
  <si>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</si>
  <si>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</si>
  <si>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</si>
  <si>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</si>
  <si>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</si>
  <si>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</si>
  <si>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</si>
  <si>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</si>
  <si>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</si>
  <si>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</si>
  <si>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</si>
  <si>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</si>
  <si>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</si>
  <si>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</si>
  <si>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</si>
  <si>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</si>
  <si>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</si>
  <si>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</si>
  <si>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</si>
  <si>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</si>
  <si>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</si>
  <si>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</si>
  <si>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</si>
  <si>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</si>
  <si>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</si>
  <si>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</si>
  <si>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</si>
  <si>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</si>
  <si>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</si>
  <si>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</si>
  <si>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</si>
  <si>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</si>
  <si>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</si>
  <si>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</si>
  <si>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</si>
  <si>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</si>
  <si>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</si>
  <si>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</si>
  <si>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</si>
  <si>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</si>
  <si>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</si>
  <si>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</si>
  <si>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</si>
  <si>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</si>
  <si>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</si>
  <si>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</si>
  <si>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</si>
  <si>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</si>
  <si>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</si>
  <si>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</si>
  <si>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</si>
  <si>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</si>
  <si>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</si>
  <si>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</si>
  <si>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</si>
  <si>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</si>
  <si>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</si>
  <si>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</si>
  <si>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</si>
  <si>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</si>
  <si>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</si>
  <si>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</si>
  <si>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</si>
  <si>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</si>
  <si>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</si>
  <si>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</si>
  <si>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</si>
  <si>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</si>
  <si>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</si>
  <si>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</si>
  <si>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</si>
  <si>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</si>
  <si>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</si>
  <si>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</si>
  <si>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</si>
  <si>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</si>
  <si>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</si>
  <si>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</si>
  <si>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</si>
  <si>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</si>
  <si>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</si>
  <si>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</si>
  <si>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</si>
  <si>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</si>
  <si>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</si>
  <si>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</si>
  <si>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</si>
  <si>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</si>
  <si>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</si>
  <si>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</si>
  <si>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</si>
  <si>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PCM-20251018-00000800</t>
  </si>
  <si>
    <t xml:space="preserve">SCECO Power NA , WM Site not able to connect PG team complain to SCECO and following for early restoration </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</si>
  <si>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</si>
  <si>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</si>
  <si>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</si>
  <si>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</si>
  <si>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</si>
  <si>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</si>
  <si>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 xml:space="preserve">Module under arrangement ETA 30 mins </t>
  </si>
  <si>
    <t>PCM-20251018-00000211</t>
  </si>
  <si>
    <t xml:space="preserve">ZTE module got faulty and team arranging estimated eta 25 mins </t>
  </si>
  <si>
    <t>PCM-20251018-00000283</t>
  </si>
  <si>
    <t>ZTE 2400 W module got faulty and submitted to WH and under repairing..</t>
  </si>
  <si>
    <t>PCM-20251018-00000667</t>
  </si>
  <si>
    <t>seceo team working , as per him need 90 minutes</t>
  </si>
  <si>
    <t>PCM-20251018-00000728</t>
  </si>
  <si>
    <t>team need 80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</si>
</sst>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9" fillId="0" borderId="9" xfId="0" applyFont="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2" totalsRowShown="0" headerRowDxfId="174" dataDxfId="173" headerRowBorderDxfId="171" tableBorderDxfId="172" totalsRowBorderDxfId="170">
  <autoFilter ref="A1:L11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2" totalsRowShown="0" headerRowDxfId="64" dataDxfId="63" headerRowBorderDxfId="61" tableBorderDxfId="62">
  <autoFilter ref="A1:L115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0" totalsRowShown="0" headerRowDxfId="48" dataDxfId="47" headerRowBorderDxfId="45" tableBorderDxfId="46" totalsRowBorderDxfId="44">
  <autoFilter ref="A1:L3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7" totalsRowShown="0" headerRowDxfId="31" dataDxfId="30" headerRowBorderDxfId="28" tableBorderDxfId="29">
  <autoFilter ref="A1:L56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2"/>
  <sheetViews>
    <sheetView workbookViewId="0">
      <selection activeCell="D8" sqref="D8"/>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285.59524652778055</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5.0999336805543862</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45948.543672106483</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43"/>
      <c r="E5" s="140"/>
      <c r="F5" s="141"/>
      <c r="G5" s="142">
        <f ca="1">IFERROR(NOW()-F5,"")</f>
        <v>45948.543672106483</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45948.543672106483</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45948.543672106483</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45948.543672106483</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45948.543672106483</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45948.543672106483</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43"/>
      <c r="E11" s="140"/>
      <c r="F11" s="141"/>
      <c r="G11" s="142">
        <f ca="1">IFERROR(NOW()-F11,"")</f>
        <v>45948.543672106483</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45948.543672106483</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45948.543672106483</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45948.543672106483</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45948.543672106483</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45948.543672106483</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45948.543672106483</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45948.543672106483</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45948.543672106483</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45948.543672106483</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45948.543672106483</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45948.543672106483</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45948.543672106483</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45948.543672106483</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45948.543672106483</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45948.543672106483</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45948.543672106483</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45948.543672106483</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45948.543672106483</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45948.543672106483</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45948.543672106483</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45948.543672106483</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45948.543672106483</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45948.543672106483</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45948.543672106483</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45948.543672106483</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45948.543672106483</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45948.543672106483</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45948.543672106483</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45948.543672106483</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45948.543672106483</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45948.543672106483</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45948.543672106483</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45948.543672106483</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45948.543672106483</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45948.543672106483</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45948.543672106483</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45948.543672106483</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45948.543672106483</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45948.543672106483</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45948.543672106483</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45948.543672106483</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45948.543672106483</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45948.543672106483</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45948.543672106483</v>
      </c>
      <c r="H55" s="141"/>
      <c r="I55" s="139" t="str">
        <f>IFERROR(VLOOKUP(D55,DB!A:F,6,0),"")</f>
        <v/>
      </c>
      <c r="J55" s="139" t="str">
        <f>IFERROR(VLOOKUP(D55,DB!A:G,7,0),"")</f>
        <v/>
      </c>
      <c r="K55" s="143"/>
      <c r="L55" s="144" t="str">
        <f>IFERROR(VLOOKUP(D55,DB!A:I,9,0),"")</f>
        <v/>
      </c>
    </row>
    <row r="56" spans="1:12" ht="15" customHeight="1">
      <c r="A56" s="160"/>
      <c r="B56" s="161" t="str">
        <f>IFERROR(VLOOKUP(D56,DB!A:K,11,0),"")</f>
        <v/>
      </c>
      <c r="C56" s="161"/>
      <c r="D56" s="161"/>
      <c r="E56" s="162"/>
      <c r="F56" s="163"/>
      <c r="G56" s="164">
        <f ca="1">IFERROR(NOW()-F56,"")</f>
        <v>45948.543672106483</v>
      </c>
      <c r="H56" s="163"/>
      <c r="I56" s="161" t="str">
        <f>IFERROR(VLOOKUP(D56,DB!A:F,6,0),"")</f>
        <v/>
      </c>
      <c r="J56" s="161" t="str">
        <f>IFERROR(VLOOKUP(D56,DB!A:G,7,0),"")</f>
        <v/>
      </c>
      <c r="K56" s="165"/>
      <c r="L56" s="166" t="str">
        <f>IFERROR(VLOOKUP(D56,DB!A:I,9,0),"")</f>
        <v/>
      </c>
    </row>
    <row r="57" spans="1:12" ht="15" customHeight="1">
      <c r="A57" s="138"/>
      <c r="B57" s="139" t="str">
        <f>IFERROR(VLOOKUP(D57,DB!A:K,11,0),"")</f>
        <v/>
      </c>
      <c r="C57" s="139"/>
      <c r="D57" s="139"/>
      <c r="E57" s="140"/>
      <c r="F57" s="141"/>
      <c r="G57" s="142">
        <f ca="1">IFERROR(NOW()-F57,"")</f>
        <v>45948.543672106483</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45948.543672106483</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45948.543672106483</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45948.543672106483</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45948.543672106483</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45948.543672106483</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45948.543672106483</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45948.543672106483</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45948.543672106483</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45948.543672106483</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45948.543672106483</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45948.543672106483</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45948.543672106483</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45948.543672106483</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45948.543672106483</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45948.543672106483</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45948.543672106483</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45948.543672106483</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45948.543672106483</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45948.543672106483</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45948.543672106483</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45948.543672106483</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45948.543672106483</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45948.543672106483</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45948.543672106483</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45948.543672106483</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45948.543672106483</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45948.543672106483</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45948.543672106483</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45948.543672106483</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45948.543672106483</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45948.543672106483</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45948.543672106483</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45948.543672106483</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45948.543672106483</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45948.543672106483</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45948.543672106483</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45948.543672106483</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45948.543672106483</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45948.543672106483</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45948.543672106483</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45948.543672106483</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45948.543672106483</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45948.543672106483</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45948.543672106483</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45948.543672106483</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45948.543672106483</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45948.543672106483</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45948.543672106483</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45948.543672106483</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45948.543672106483</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45948.543672106483</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45948.543672106483</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45948.543672106483</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45948.543672106483</v>
      </c>
      <c r="H111" s="141"/>
      <c r="I111" s="139" t="str">
        <f>IFERROR(VLOOKUP(D111,DB!A:F,6,0),"")</f>
        <v/>
      </c>
      <c r="J111" s="139" t="str">
        <f>IFERROR(VLOOKUP(D111,DB!A:G,7,0),"")</f>
        <v/>
      </c>
      <c r="K111" s="143"/>
      <c r="L111" s="144" t="str">
        <f>IFERROR(VLOOKUP(D111,DB!A:I,9,0),"")</f>
        <v/>
      </c>
    </row>
    <row r="112" spans="1:12" ht="15" customHeight="1">
      <c r="A112" s="160"/>
      <c r="B112" s="161" t="str">
        <f>IFERROR(VLOOKUP(D112,DB!A:K,11,0),"")</f>
        <v/>
      </c>
      <c r="C112" s="161"/>
      <c r="D112" s="161"/>
      <c r="E112" s="162"/>
      <c r="F112" s="163"/>
      <c r="G112" s="164">
        <f ca="1">IFERROR(NOW()-F112,"")</f>
        <v>45948.543672106483</v>
      </c>
      <c r="H112" s="163"/>
      <c r="I112" s="161" t="str">
        <f>IFERROR(VLOOKUP(D112,DB!A:F,6,0),"")</f>
        <v/>
      </c>
      <c r="J112" s="161" t="str">
        <f>IFERROR(VLOOKUP(D112,DB!A:G,7,0),"")</f>
        <v/>
      </c>
      <c r="K112" s="165"/>
      <c r="L112" s="166" t="str">
        <f>IFERROR(VLOOKUP(D112,DB!A:I,9,0),"")</f>
        <v/>
      </c>
    </row>
  </sheetData>
  <customSheetViews>
    <customSheetView guid="{F6042A99-DD27-4453-835D-0834D95730CC}" filter="1" showAutoFilter="1">
      <pageMargins left="0" right="0" top="0" bottom="0" header="0" footer="0"/>
      <autoFilter ref="B1:M1" xr:uid="{7E61E5A7-FE14-458B-B9FB-9D619F7137B4}"/>
    </customSheetView>
  </customSheetViews>
  <dataValidations count="2">
    <dataValidation allowBlank="1" showInputMessage="1" showErrorMessage="1" sqref="E1" xr:uid="{5DBA255D-CDD9-49FB-AD3C-AF70AB4EE696}"/>
    <dataValidation type="list" allowBlank="1" showInputMessage="1" showErrorMessage="1" sqref="E2:E11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tabSelected="1" workbookViewId="0">
      <selection activeCell="D13" sqref="D13"/>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141.81658877315203</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123.54383414352196</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4.0478966435184702</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64"/>
      <c r="E6" s="117"/>
      <c r="F6" s="118"/>
      <c r="G6" s="119">
        <f ca="1">IFERROR(NOW()-F6,"-")</f>
        <v>45948.543672106483</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45948.543672106483</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45948.543672106483</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45948.543672106483</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45948.543672106483</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45948.543672106483</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45948.543672106483</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45948.543672106483</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45948.543672106483</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45948.543672106483</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45948.543672106483</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45948.543672106483</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45948.543672106483</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45948.543672106483</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45948.543672106483</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45948.543672106483</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45948.543672106483</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45948.543672106483</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45948.543672106483</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45948.543672106483</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45948.543672106483</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45948.543672106483</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45948.543672106483</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45948.543672106483</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45948.543672106483</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45948.543672106483</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45948.543672106483</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45948.543672106483</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45948.543672106483</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45948.543672106483</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45948.543672106483</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45948.543672106483</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45948.543672106483</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45948.543672106483</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45948.543672106483</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45948.543672106483</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45948.543672106483</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45948.543672106483</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45948.543672106483</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45948.543672106483</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45948.543672106483</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45948.543672106483</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45948.543672106483</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45948.543672106483</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45948.543672106483</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45948.543672106483</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45948.543672106483</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45948.543672106483</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45948.543672106483</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45948.543672106483</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45948.543672106483</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45948.543672106483</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45948.543672106483</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45948.543672106483</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45948.543672106483</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45948.543672106483</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45948.543672106483</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45948.543672106483</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45948.543672106483</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45948.543672106483</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45948.543672106483</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45948.543672106483</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45948.543672106483</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45948.543672106483</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45948.543672106483</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45948.543672106483</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45948.543672106483</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45948.543672106483</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45948.543672106483</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45948.543672106483</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45948.543672106483</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45948.543672106483</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45948.543672106483</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45948.543672106483</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45948.543672106483</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45948.543672106483</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45948.543672106483</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45948.543672106483</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45948.543672106483</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45948.543672106483</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45948.543672106483</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45948.543672106483</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45948.543672106483</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45948.543672106483</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45948.543672106483</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45948.543672106483</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45948.543672106483</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45948.543672106483</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45948.543672106483</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45948.543672106483</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45948.543672106483</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45948.543672106483</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45948.543672106483</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45948.543672106483</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45948.543672106483</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45948.543672106483</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2"/>
  <sheetViews>
    <sheetView workbookViewId="0">
      <selection activeCell="K11" sqref="K11"/>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49" ca="1" si="0">IFERROR(NOW()-F2,"-")</f>
        <v>45948.543672453707</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45948.543672453707</v>
      </c>
      <c r="H3" s="22"/>
      <c r="I3" s="19" t="str">
        <f>IFERROR(VLOOKUP(D3,DB!A:F,6,0),"")</f>
        <v/>
      </c>
      <c r="J3" s="18" t="str">
        <f>IFERROR(VLOOKUP(D3,DB!A:G,7,0),"")</f>
        <v/>
      </c>
      <c r="K3" s="47"/>
      <c r="L3" s="23" t="str">
        <f>IFERROR(VLOOKUP(D3,DB!A:I,9,0),"")</f>
        <v/>
      </c>
    </row>
    <row r="4" spans="1:13" ht="15" customHeight="1">
      <c r="A4" s="19"/>
      <c r="B4" s="64" t="str">
        <f>IFERROR(VLOOKUP(D4,DB!A:K,11,0),"")</f>
        <v/>
      </c>
      <c r="C4" s="18"/>
      <c r="D4" s="64"/>
      <c r="E4" s="18"/>
      <c r="F4" s="20"/>
      <c r="G4" s="21">
        <f t="shared" ca="1" si="0"/>
        <v>45948.543672453707</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45948.543672453707</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45948.543672453707</v>
      </c>
      <c r="H6" s="22"/>
      <c r="I6" s="19" t="str">
        <f>IFERROR(VLOOKUP(D6,DB!A:F,6,0),"")</f>
        <v/>
      </c>
      <c r="J6" s="18" t="str">
        <f>IFERROR(VLOOKUP(D6,DB!A:G,7,0),"")</f>
        <v/>
      </c>
      <c r="K6" s="47"/>
      <c r="L6" s="23" t="str">
        <f>IFERROR(VLOOKUP(D6,DB!A:I,9,0),"")</f>
        <v/>
      </c>
    </row>
    <row r="7" spans="1:13" ht="15" customHeight="1">
      <c r="A7" s="19"/>
      <c r="B7" s="64" t="str">
        <f>IFERROR(VLOOKUP(D7,DB!A:K,11,0),"")</f>
        <v/>
      </c>
      <c r="C7" s="64"/>
      <c r="D7" s="18"/>
      <c r="E7" s="18"/>
      <c r="F7" s="20"/>
      <c r="G7" s="21">
        <f t="shared" ca="1" si="0"/>
        <v>45948.543672453707</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45948.543672453707</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45948.543672453707</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45948.543672453707</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45948.543672453707</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45948.543672453707</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45948.543672453707</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45948.543672453707</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45948.543672453707</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45948.543672453707</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45948.543672453707</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45948.543672453707</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45948.543672453707</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45948.543672453707</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45948.543672453707</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45948.543672453707</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45948.543672453707</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45948.543672453707</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45948.543672453707</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45948.543672453707</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45948.543672453707</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45948.543672453707</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45948.543672453707</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45948.543672453707</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45948.543672453707</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45948.543672453707</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45948.543672453707</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45948.543672453707</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45948.543672453707</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45948.543672453707</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45948.543672453707</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45948.543672453707</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45948.543672453707</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45948.543672453707</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45948.543672453707</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45948.543672453707</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45948.543672453707</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45948.543672453707</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45948.543672453707</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45948.543672453707</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45948.543672453707</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45948.543672453707</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45948.543672453707</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ref="G50:G113" ca="1" si="1">IFERROR(NOW()-F50,"-")</f>
        <v>45948.543672453707</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45948.543672453707</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45948.543672453707</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45948.543672453707</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45948.543672453707</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45948.543672453707</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45948.543672453707</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45948.543672453707</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45948.543672453707</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45948.543672453707</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45948.543672453707</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45948.543672453707</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45948.543672453707</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45948.543672453707</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45948.543672453707</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45948.543672453707</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45948.543672453707</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45948.543672453707</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45948.543672453707</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45948.543672453707</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45948.543672453707</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45948.543672453707</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45948.543672453707</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45948.543672453707</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45948.543672453707</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45948.543672453707</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45948.543672453707</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45948.543672453707</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45948.543672453707</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45948.543672453707</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45948.543672453707</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45948.543672453707</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45948.543672453707</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45948.543672453707</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45948.543672453707</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45948.543672453707</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45948.543672453707</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45948.543672453707</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45948.543672453707</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45948.543672453707</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45948.543672453707</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45948.543672453707</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45948.543672453707</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45948.543672453707</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45948.543672453707</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45948.543672453707</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45948.543672453707</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45948.543672453707</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45948.543672453707</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45948.543672453707</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45948.543672453707</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45948.543672453707</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45948.543672453707</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45948.543672453707</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45948.543672453707</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45948.543672453707</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45948.543672453707</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45948.543672453707</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45948.543672453707</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45948.543672453707</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45948.543672453707</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45948.543672453707</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45948.543672453707</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45948.543672453707</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ref="G114:G177" ca="1" si="2">IFERROR(NOW()-F114,"-")</f>
        <v>45948.543672453707</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45948.543672453707</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45948.543672453707</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45948.543672453707</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45948.543672453707</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45948.543672453707</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45948.543672453707</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45948.543672453707</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45948.543672453707</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45948.543672453707</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45948.543672453707</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45948.543672453707</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45948.543672453707</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45948.543672453707</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45948.543672453707</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45948.543672453707</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45948.543672453707</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45948.543672453707</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45948.543672453707</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45948.543672453707</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45948.543672453707</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45948.543672453707</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45948.543672453707</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45948.543672453707</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45948.543672453707</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45948.543672453707</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45948.543672453707</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45948.543672453707</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45948.543672453707</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45948.543672453707</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45948.543672453707</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45948.543672453707</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45948.543672453707</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45948.543672453707</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45948.543672453707</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45948.543672453707</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45948.543672453707</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45948.543672453707</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45948.543672453707</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45948.543672453707</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45948.543672453707</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45948.543672453707</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45948.543672453707</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45948.543672453707</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45948.543672453707</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45948.543672453707</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45948.543672453707</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45948.543672453707</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45948.543672453707</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45948.543672453707</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45948.543672453707</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45948.543672453707</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45948.543672453707</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45948.543672453707</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45948.543672453707</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45948.543672453707</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45948.543672453707</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45948.543672453707</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45948.543672453707</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45948.543672453707</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45948.543672453707</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45948.543672453707</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45948.543672453707</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45948.543672453707</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ref="G178:G241" ca="1" si="3">IFERROR(NOW()-F178,"-")</f>
        <v>45948.543672453707</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45948.543672453707</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45948.543672453707</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45948.543672453707</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45948.543672453707</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45948.543672453707</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45948.543672453707</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45948.543672453707</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45948.543672453707</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45948.543672453707</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45948.543672453707</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45948.543672453707</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45948.543672453707</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45948.543672453707</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45948.543672453707</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45948.543672453707</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45948.543672453707</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45948.543672453707</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45948.543672453707</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45948.543672453707</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45948.543672453707</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45948.543672453707</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45948.543672453707</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45948.543672453707</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45948.543672453707</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45948.543672453707</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45948.543672453707</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45948.543672453707</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45948.543672453707</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45948.543672453707</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45948.543672453707</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45948.543672453707</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45948.543672453707</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45948.543672453707</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45948.543672453707</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45948.543672453707</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45948.543672453707</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45948.543672453707</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45948.543672453707</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45948.543672453707</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45948.543672453707</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45948.543672453707</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45948.543672453707</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45948.543672453707</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45948.543672453707</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45948.543672453707</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45948.543672453707</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45948.543672453707</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45948.543672453707</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45948.543672453707</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45948.543672453707</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45948.543672453707</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45948.543672453707</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45948.543672453707</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45948.543672453707</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45948.543672453707</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45948.543672453707</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45948.543672453707</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45948.543672453707</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45948.543672453707</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45948.543672453707</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45948.543672453707</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45948.543672453707</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45948.543672453707</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ref="G242:G305" ca="1" si="4">IFERROR(NOW()-F242,"-")</f>
        <v>45948.543672453707</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45948.543672453707</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45948.543672453707</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45948.543672453707</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45948.543672453707</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45948.543672453707</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45948.543672453707</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45948.543672453707</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45948.543672453707</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45948.543672453707</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45948.543672453707</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45948.543672453707</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45948.543672453707</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45948.543672453707</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45948.543672453707</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45948.543672453707</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45948.543672453707</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45948.543672453707</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45948.543672453707</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45948.543672453707</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45948.543672453707</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45948.543672453707</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45948.543672453707</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45948.543672453707</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45948.543672453707</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45948.543672453707</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45948.543672453707</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45948.543672453707</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45948.543672453707</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45948.543672453707</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45948.543672453707</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45948.543672453707</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45948.543672453707</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45948.543672453707</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45948.543672453707</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45948.543672453707</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45948.543672453707</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45948.543672453707</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45948.543672453707</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45948.543672453707</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45948.543672453707</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45948.543672453707</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45948.543672453707</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45948.543672453707</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45948.543672453707</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45948.543672453707</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45948.543672453707</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45948.543672453707</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45948.543672453707</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45948.543672453707</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45948.543672453707</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45948.543672453707</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45948.543672453707</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45948.543672453707</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45948.543672453707</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45948.543672453707</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45948.543672453707</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45948.543672453707</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45948.543672453707</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45948.543672453707</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45948.543672453707</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45948.543672453707</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45948.543672453707</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45948.543672453707</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ref="G306:G369" ca="1" si="5">IFERROR(NOW()-F306,"-")</f>
        <v>45948.543672453707</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45948.543672453707</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45948.543672453707</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45948.543672453707</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45948.543672453707</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45948.543672453707</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45948.543672453707</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45948.543672453707</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45948.543672453707</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45948.543672453707</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45948.543672453707</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45948.543672453707</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45948.543672453707</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45948.543672453707</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45948.543672453707</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45948.543672453707</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45948.543672453707</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45948.543672453707</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45948.543672453707</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45948.543672453707</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45948.543672453707</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45948.543672453707</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45948.543672453707</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45948.543672453707</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45948.543672453707</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45948.543672453707</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45948.543672453707</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45948.543672453707</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45948.543672453707</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45948.543672453707</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45948.543672453707</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45948.543672453707</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45948.543672453707</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45948.543672453707</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45948.543672453707</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45948.543672453707</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45948.543672453707</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45948.543672453707</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45948.543672453707</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45948.543672453707</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45948.543672453707</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45948.543672453707</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45948.543672453707</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45948.543672453707</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45948.543672453707</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45948.543672453707</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45948.543672453707</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45948.543672453707</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45948.543672453707</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45948.543672453707</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45948.543672453707</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45948.543672453707</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45948.543672453707</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45948.543672453707</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45948.543672453707</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45948.543672453707</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45948.543672453707</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45948.543672453707</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45948.543672453707</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45948.543672453707</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45948.543672453707</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45948.543672453707</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45948.543672453707</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45948.543672453707</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ref="G370:G433" ca="1" si="6">IFERROR(NOW()-F370,"-")</f>
        <v>45948.543672453707</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45948.543672453707</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45948.543672453707</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45948.543672453707</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45948.543672453707</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45948.543672453707</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45948.543672453707</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45948.543672453707</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45948.543672453707</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45948.543672453707</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45948.543672453707</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45948.543672453707</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45948.543672453707</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45948.543672453707</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45948.543672453707</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45948.543672453707</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45948.543672453707</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45948.543672453707</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45948.543672453707</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45948.543672453707</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45948.543672453707</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45948.543672453707</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45948.543672453707</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45948.543672453707</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45948.543672453707</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45948.543672453707</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45948.543672453707</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45948.543672453707</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45948.543672453707</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45948.543672453707</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45948.543672453707</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45948.543672453707</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45948.543672453707</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45948.543672453707</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45948.543672453707</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45948.543672453707</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45948.543672453707</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45948.543672453707</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45948.543672453707</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45948.543672453707</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45948.543672453707</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45948.543672453707</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45948.543672453707</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45948.543672453707</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45948.543672453707</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45948.543672453707</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45948.543672453707</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45948.543672453707</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45948.543672453707</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45948.543672453707</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45948.543672453707</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45948.543672453707</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45948.543672453707</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45948.543672453707</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45948.543672453707</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45948.543672453707</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45948.543672453707</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45948.543672453707</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45948.543672453707</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45948.543672453707</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45948.543672453707</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45948.543672453707</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45948.543672453707</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45948.543672453707</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ref="G434:G497" ca="1" si="7">IFERROR(NOW()-F434,"-")</f>
        <v>45948.543672453707</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45948.543672453707</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45948.543672453707</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45948.543672453707</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45948.543672453707</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45948.543672453707</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45948.543672453707</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45948.543672453707</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45948.543672453707</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45948.543672453707</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45948.543672453707</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45948.543672453707</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45948.543672453707</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45948.543672453707</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45948.543672453707</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45948.543672453707</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45948.543672453707</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45948.543672453707</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45948.543672453707</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45948.543672453707</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45948.543672453707</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45948.543672453707</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45948.543672453707</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45948.543672453707</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45948.543672453707</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45948.543672453707</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45948.543672453707</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45948.543672453707</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45948.543672453707</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45948.543672453707</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45948.543672453707</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45948.543672453707</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45948.543672453707</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45948.543672453707</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45948.543672453707</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45948.543672453707</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45948.543672453707</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45948.543672453707</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45948.543672453707</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45948.543672453707</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45948.543672453707</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45948.543672453707</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45948.543672453707</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45948.543672453707</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45948.543672453707</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45948.543672453707</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45948.543672453707</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45948.543672453707</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45948.543672453707</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45948.543672453707</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45948.543672453707</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45948.543672453707</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45948.543672453707</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45948.543672453707</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45948.543672453707</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45948.543672453707</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45948.543672453707</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45948.543672453707</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45948.543672453707</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45948.543672453707</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45948.543672453707</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45948.543672453707</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45948.543672453707</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45948.543672453707</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ref="G498:G561" ca="1" si="8">IFERROR(NOW()-F498,"-")</f>
        <v>45948.543672453707</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45948.543672453707</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45948.543672453707</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45948.543672453707</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45948.543672453707</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45948.543672453707</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45948.543672453707</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45948.543672453707</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45948.543672453707</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45948.543672453707</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45948.543672453707</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45948.543672453707</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45948.543672453707</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45948.543672453707</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45948.543672453707</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45948.543672453707</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45948.543672453707</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45948.543672453707</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45948.543672453707</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45948.543672453707</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45948.543672453707</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45948.543672453707</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45948.543672453707</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45948.543672453707</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45948.543672453707</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45948.543672453707</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45948.543672453707</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45948.543672453707</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45948.543672453707</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45948.543672453707</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45948.543672453707</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45948.543672453707</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45948.543672453707</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45948.543672453707</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45948.543672453707</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45948.543672453707</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45948.543672453707</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45948.543672453707</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45948.543672453707</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45948.543672453707</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45948.543672453707</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45948.543672453707</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45948.543672453707</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45948.543672453707</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45948.543672453707</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45948.543672453707</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45948.543672453707</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45948.543672453707</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45948.543672453707</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45948.543672453707</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45948.543672453707</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45948.543672453707</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45948.543672453707</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45948.543672453707</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45948.543672453707</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45948.543672453707</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45948.543672453707</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45948.543672453707</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45948.543672453707</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45948.543672453707</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45948.543672453707</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45948.543672453707</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45948.543672453707</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45948.543672453707</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ref="G562:G625" ca="1" si="9">IFERROR(NOW()-F562,"-")</f>
        <v>45948.543672453707</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45948.543672453707</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45948.543672453707</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45948.543672453707</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45948.543672453707</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45948.543672453707</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45948.543672453707</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45948.543672453707</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45948.543672453707</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45948.543672453707</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45948.543672453707</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45948.543672453707</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45948.543672453707</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45948.543672453707</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45948.543672453707</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45948.543672453707</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45948.543672453707</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45948.543672453707</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45948.543672453707</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45948.543672453707</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45948.543672453707</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45948.543672453707</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45948.543672453707</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45948.543672453707</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45948.543672453707</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45948.543672453707</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45948.543672453707</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45948.543672453707</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45948.543672453707</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45948.543672453707</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45948.543672453707</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45948.543672453707</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45948.543672453707</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45948.543672453707</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45948.543672453707</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45948.543672453707</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45948.543672453707</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45948.543672453707</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45948.543672453707</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45948.543672453707</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45948.543672453707</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45948.543672453707</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45948.543672453707</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45948.543672453707</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45948.543672453707</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45948.543672453707</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45948.543672453707</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45948.543672453707</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45948.543672453707</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45948.543672453707</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45948.543672453707</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45948.543672453707</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45948.543672453707</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45948.543672453707</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45948.543672453707</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45948.543672453707</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45948.543672453707</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45948.543672453707</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45948.543672453707</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45948.543672453707</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45948.543672453707</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45948.543672453707</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45948.543672453707</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45948.543672453707</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ref="G626:G689" ca="1" si="10">IFERROR(NOW()-F626,"-")</f>
        <v>45948.543672453707</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45948.543672453707</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45948.543672453707</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45948.543672453707</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45948.543672453707</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45948.543672453707</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45948.543672453707</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45948.543672453707</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45948.543672453707</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45948.543672453707</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45948.543672453707</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45948.543672453707</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45948.543672453707</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45948.543672453707</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45948.543672453707</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45948.543672453707</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45948.543672453707</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45948.543672453707</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45948.543672453707</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45948.543672453707</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45948.543672453707</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45948.543672453707</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45948.543672453707</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45948.543672453707</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45948.543672453707</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45948.543672453707</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45948.543672453707</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45948.543672453707</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45948.543672453707</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45948.543672453707</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45948.543672453707</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45948.543672453707</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45948.543672453707</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45948.543672453707</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45948.543672453707</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45948.543672453707</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45948.543672453707</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45948.543672453707</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45948.543672453707</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45948.543672453707</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45948.543672453707</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45948.543672453707</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45948.543672453707</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45948.543672453707</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45948.543672453707</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45948.543672453707</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45948.543672453707</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45948.543672453707</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45948.543672453707</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45948.543672453707</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45948.543672453707</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45948.543672453707</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45948.543672453707</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45948.543672453707</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45948.543672453707</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45948.543672453707</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45948.543672453707</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45948.543672453707</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45948.543672453707</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45948.543672453707</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45948.543672453707</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45948.543672453707</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45948.543672453707</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45948.543672453707</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ref="G690:G753" ca="1" si="11">IFERROR(NOW()-F690,"-")</f>
        <v>45948.543672453707</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45948.543672453707</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45948.543672453707</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45948.543672453707</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45948.543672453707</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45948.543672453707</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45948.543672453707</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45948.543672453707</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45948.543672453707</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45948.543672453707</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45948.543672453707</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45948.543672453707</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45948.543672453707</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45948.543672453707</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45948.543672453707</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45948.543672453707</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45948.543672453707</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45948.543672453707</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45948.543672453707</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45948.543672453707</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45948.543672453707</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45948.543672453707</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45948.543672453707</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45948.543672453707</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45948.543672453707</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45948.543672453707</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45948.543672453707</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45948.543672453707</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45948.543672453707</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45948.543672453707</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45948.543672453707</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45948.543672453707</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45948.543672453707</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45948.543672453707</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45948.543672453707</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45948.543672453707</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45948.543672453707</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45948.543672453707</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45948.543672453707</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45948.543672453707</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45948.543672453707</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45948.543672453707</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45948.543672453707</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45948.543672453707</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45948.543672453707</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45948.543672453707</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45948.543672453707</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45948.543672453707</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45948.543672453707</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45948.543672453707</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45948.543672453707</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45948.543672453707</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45948.543672453707</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45948.543672453707</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45948.543672453707</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45948.543672453707</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45948.543672453707</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45948.543672453707</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45948.543672453707</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45948.543672453707</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45948.543672453707</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45948.543672453707</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45948.543672453707</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45948.543672453707</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ref="G754:G817" ca="1" si="12">IFERROR(NOW()-F754,"-")</f>
        <v>45948.543672453707</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45948.543672453707</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45948.543672453707</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45948.543672453707</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45948.543672453707</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45948.543672453707</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45948.543672453707</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45948.543672453707</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45948.543672453707</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45948.543672453707</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45948.543672453707</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45948.543672453707</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45948.543672453707</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45948.543672453707</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45948.543672453707</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45948.543672453707</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45948.543672453707</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45948.543672453707</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45948.543672453707</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45948.543672453707</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45948.543672453707</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45948.543672453707</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45948.543672453707</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45948.543672453707</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45948.543672453707</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45948.543672453707</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45948.543672453707</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45948.543672453707</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45948.543672453707</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45948.543672453707</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45948.543672453707</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45948.543672453707</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45948.543672453707</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45948.543672453707</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45948.543672453707</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45948.543672453707</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45948.543672453707</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45948.543672453707</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45948.543672453707</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45948.543672453707</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45948.543672453707</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45948.543672453707</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45948.543672453707</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45948.543672453707</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45948.543672453707</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45948.543672453707</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45948.543672453707</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45948.543672453707</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45948.543672453707</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45948.543672453707</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45948.543672453707</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45948.543672453707</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45948.543672453707</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45948.543672453707</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45948.543672453707</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45948.543672453707</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45948.543672453707</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45948.543672453707</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45948.543672453707</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45948.543672453707</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45948.543672453707</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45948.543672453707</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45948.543672453707</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45948.543672453707</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ref="G818:G881" ca="1" si="13">IFERROR(NOW()-F818,"-")</f>
        <v>45948.543672453707</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45948.543672453707</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45948.543672453707</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45948.543672453707</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45948.543672453707</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45948.543672453707</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45948.543672453707</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45948.543672453707</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45948.543672453707</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45948.543672453707</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45948.543672453707</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45948.543672453707</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45948.543672453707</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45948.543672453707</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45948.543672453707</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45948.543672453707</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45948.543672453707</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45948.543672453707</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45948.543672453707</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45948.543672453707</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45948.543672453707</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45948.543672453707</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45948.543672453707</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45948.543672453707</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45948.543672453707</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45948.543672453707</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45948.543672453707</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45948.543672453707</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45948.543672453707</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45948.543672453707</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45948.543672453707</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45948.543672453707</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45948.543672453707</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45948.543672453707</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45948.543672453707</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45948.543672453707</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45948.543672453707</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45948.543672453707</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45948.543672453707</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45948.543672453707</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45948.543672453707</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45948.543672453707</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45948.543672453707</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45948.543672453707</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45948.543672453707</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45948.543672453707</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45948.543672453707</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45948.543672453707</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45948.543672453707</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45948.543672453707</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45948.543672453707</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45948.543672453707</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45948.543672453707</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45948.543672453707</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45948.543672453707</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45948.543672453707</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45948.543672453707</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45948.543672453707</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45948.543672453707</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45948.543672453707</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45948.543672453707</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45948.543672453707</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45948.543672453707</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45948.543672453707</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ref="G882:G945" ca="1" si="14">IFERROR(NOW()-F882,"-")</f>
        <v>45948.543672453707</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45948.543672453707</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45948.543672453707</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45948.543672453707</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45948.543672453707</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45948.543672453707</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45948.543672453707</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45948.543672453707</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45948.543672453707</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45948.543672453707</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45948.543672453707</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45948.543672453707</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45948.543672453707</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45948.543672453707</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45948.543672453707</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45948.543672453707</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45948.543672453707</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45948.543672453707</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45948.543672453707</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45948.543672453707</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45948.543672453707</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45948.543672453707</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45948.543672453707</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45948.543672453707</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45948.543672453707</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45948.543672453707</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45948.543672453707</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45948.543672453707</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45948.543672453707</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45948.543672453707</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45948.543672453707</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45948.543672453707</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45948.543672453707</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45948.543672453707</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45948.543672453707</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45948.543672453707</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45948.543672453707</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45948.543672453707</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45948.543672453707</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45948.543672453707</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45948.543672453707</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45948.543672453707</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45948.543672453707</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45948.543672453707</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45948.543672453707</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45948.543672453707</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45948.543672453707</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45948.543672453707</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45948.543672453707</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45948.543672453707</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45948.543672453707</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45948.543672453707</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45948.543672453707</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45948.543672453707</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45948.543672453707</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45948.543672453707</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45948.543672453707</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45948.543672453707</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45948.543672453707</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45948.543672453707</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45948.543672453707</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45948.543672453707</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45948.543672453707</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45948.543672453707</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ref="G946:G1009" ca="1" si="15">IFERROR(NOW()-F946,"-")</f>
        <v>45948.543672453707</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45948.543672453707</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45948.543672453707</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45948.543672453707</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45948.543672453707</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45948.543672453707</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45948.543672453707</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45948.543672453707</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45948.543672453707</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45948.543672453707</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45948.543672453707</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45948.543672453707</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45948.543672453707</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45948.543672453707</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45948.543672453707</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45948.543672453707</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45948.543672453707</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45948.543672453707</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45948.543672453707</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45948.543672453707</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45948.543672453707</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45948.543672453707</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45948.543672453707</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45948.543672453707</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45948.543672453707</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45948.543672453707</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45948.543672453707</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45948.543672453707</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45948.543672453707</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45948.543672453707</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45948.543672453707</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45948.543672453707</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45948.543672453707</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45948.543672453707</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45948.543672453707</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45948.543672453707</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45948.543672453707</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45948.543672453707</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45948.543672453707</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45948.543672453707</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45948.543672453707</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45948.543672453707</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45948.543672453707</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45948.543672453707</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45948.543672453707</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45948.543672453707</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45948.543672453707</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45948.543672453707</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45948.543672453707</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45948.543672453707</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45948.543672453707</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45948.543672453707</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45948.543672453707</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45948.543672453707</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45948.543672453707</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45948.543672453707</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45948.543672453707</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45948.543672453707</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45948.543672453707</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45948.543672453707</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45948.543672453707</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45948.543672453707</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45948.543672453707</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45948.543672453707</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ref="G1010:G1073" ca="1" si="16">IFERROR(NOW()-F1010,"-")</f>
        <v>45948.543672453707</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45948.543672453707</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45948.543672453707</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45948.543672453707</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45948.543672453707</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45948.543672453707</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45948.543672453707</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45948.543672453707</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45948.543672453707</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45948.543672453707</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45948.543672453707</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45948.543672453707</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45948.543672453707</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45948.543672453707</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45948.543672453707</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45948.543672453707</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45948.543672453707</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45948.543672453707</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45948.543672453707</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45948.543672453707</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45948.543672453707</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45948.543672453707</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45948.543672453707</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45948.543672453707</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45948.543672453707</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45948.543672453707</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45948.543672453707</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45948.543672453707</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45948.543672453707</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45948.543672453707</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45948.543672453707</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45948.543672453707</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45948.543672453707</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45948.543672453707</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45948.543672453707</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45948.543672453707</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45948.543672453707</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45948.543672453707</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45948.543672453707</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45948.543672453707</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45948.543672453707</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45948.543672453707</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45948.543672453707</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45948.543672453707</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45948.543672453707</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45948.543672453707</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45948.543672453707</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45948.543672453707</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45948.543672453707</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45948.543672453707</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45948.543672453707</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45948.543672453707</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45948.543672453707</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45948.543672453707</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45948.543672453707</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45948.543672453707</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45948.543672453707</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45948.543672453707</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45948.543672453707</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45948.543672453707</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45948.543672453707</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45948.543672453707</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45948.543672453707</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45948.543672453707</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ref="G1074:G1137" ca="1" si="17">IFERROR(NOW()-F1074,"-")</f>
        <v>45948.543672453707</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45948.543672453707</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45948.543672453707</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45948.543672453707</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45948.543672453707</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45948.543672453707</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45948.543672453707</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45948.543672453707</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45948.543672453707</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45948.543672453707</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45948.543672453707</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45948.543672453707</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45948.543672453707</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45948.543672453707</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45948.543672453707</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45948.543672453707</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45948.543672453707</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45948.543672453707</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45948.543672453707</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45948.543672453707</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45948.543672453707</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45948.543672453707</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45948.543672453707</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45948.543672453707</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45948.543672453707</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45948.543672453707</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45948.543672453707</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45948.543672453707</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45948.543672453707</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45948.543672453707</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45948.543672453707</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45948.543672453707</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45948.543672453707</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45948.543672453707</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45948.543672453707</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45948.543672453707</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45948.543672453707</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45948.543672453707</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45948.543672453707</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45948.543672453707</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45948.543672453707</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45948.543672453707</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45948.543672453707</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45948.543672453707</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45948.543672453707</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45948.543672453707</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45948.543672453707</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45948.543672453707</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45948.543672453707</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45948.543672453707</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45948.543672453707</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45948.543672453707</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45948.543672453707</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45948.543672453707</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45948.543672453707</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45948.543672453707</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45948.543672453707</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45948.543672453707</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45948.543672453707</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45948.543672453707</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45948.543672453707</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45948.543672453707</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45948.543672453707</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45948.543672453707</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ref="G1138:G1152" ca="1" si="18">IFERROR(NOW()-F1138,"-")</f>
        <v>45948.543672453707</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45948.543672453707</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45948.543672453707</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45948.543672453707</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45948.543672453707</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45948.543672453707</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45948.543672453707</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45948.543672453707</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45948.543672453707</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45948.543672453707</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45948.543672453707</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45948.543672453707</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45948.543672453707</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45948.543672453707</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45948.543672453707</v>
      </c>
      <c r="H1152" s="22"/>
      <c r="I1152" s="19" t="str">
        <f>IFERROR(VLOOKUP(D1152,DB!A:F,6,0),"")</f>
        <v/>
      </c>
      <c r="J1152" s="18" t="str">
        <f>IFERROR(VLOOKUP(D1152,DB!A:G,7,0),"")</f>
        <v/>
      </c>
      <c r="K1152" s="47"/>
      <c r="L1152" s="23" t="str">
        <f>IFERROR(VLOOKUP(D1152,DB!A:I,9,0),"")</f>
        <v/>
      </c>
    </row>
  </sheetData>
  <dataValidations count="2">
    <dataValidation allowBlank="1" showInputMessage="1" showErrorMessage="1" sqref="E1" xr:uid="{5914219A-CB83-432D-936A-CC0CB6F3982A}"/>
    <dataValidation type="list" allowBlank="1" showInputMessage="1" showErrorMessage="1" sqref="E2:E115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0"/>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39054</v>
      </c>
      <c r="B2" s="99" t="str">
        <f>IFERROR(VLOOKUP(D2,DB!A:K,11,0),"")</f>
        <v>R4</v>
      </c>
      <c r="C2" s="100">
        <v>1</v>
      </c>
      <c r="D2" s="96" t="s">
        <v>35082</v>
      </c>
      <c r="E2" s="101" t="s">
        <v>38964</v>
      </c>
      <c r="F2" s="102">
        <v>45703.480717592596</v>
      </c>
      <c r="G2" s="103">
        <f ca="1">IFERROR(NOW()-F2,"")</f>
        <v>245.06295451388723</v>
      </c>
      <c r="H2" s="102">
        <v>45703.474768518521</v>
      </c>
      <c r="I2" s="99" t="str">
        <f>IFERROR(VLOOKUP(D2,DB!A:F,6,0),"")</f>
        <v>SCECO</v>
      </c>
      <c r="J2" s="99" t="str">
        <f>IFERROR(VLOOKUP(D2,DB!A:G,7,0),"")</f>
        <v>Dead</v>
      </c>
      <c r="K2" s="104" t="s">
        <v>39055</v>
      </c>
      <c r="L2" s="96" t="str">
        <f>IFERROR(VLOOKUP(D2,DB!A:I,9,0),"")</f>
        <v>Latis</v>
      </c>
    </row>
    <row r="3" spans="1:16" ht="15" customHeight="1">
      <c r="A3" s="124" t="s">
        <v>39056</v>
      </c>
      <c r="B3" s="124" t="str">
        <f>IFERROR(VLOOKUP(D3,DB!A:K,11,0),"")</f>
        <v>R4</v>
      </c>
      <c r="C3" s="125">
        <v>2</v>
      </c>
      <c r="D3" s="126" t="s">
        <v>28178</v>
      </c>
      <c r="E3" s="101" t="s">
        <v>38964</v>
      </c>
      <c r="F3" s="128">
        <v>45947.495092592595</v>
      </c>
      <c r="G3" s="129">
        <f ca="1">IFERROR(NOW()-F3,"")</f>
        <v>1.0485795138883987</v>
      </c>
      <c r="H3" s="128">
        <v>45947.457812499997</v>
      </c>
      <c r="I3" s="124" t="str">
        <f>IFERROR(VLOOKUP(D3,DB!A:F,6,0),"")</f>
        <v>SCECO</v>
      </c>
      <c r="J3" s="124" t="str">
        <f>IFERROR(VLOOKUP(D3,DB!A:G,7,0),"")</f>
        <v>Dead</v>
      </c>
      <c r="K3" s="130" t="s">
        <v>39057</v>
      </c>
      <c r="L3" s="126" t="str">
        <f>IFERROR(VLOOKUP(D3,DB!A:I,9,0),"")</f>
        <v>Latis</v>
      </c>
    </row>
    <row r="4" spans="1:16" ht="15" customHeight="1">
      <c r="A4" s="124"/>
      <c r="B4" s="124" t="str">
        <f>IFERROR(VLOOKUP(D4,DB!A:K,11,0),"")</f>
        <v/>
      </c>
      <c r="C4" s="125"/>
      <c r="D4" s="126"/>
      <c r="E4" s="127"/>
      <c r="F4" s="128"/>
      <c r="G4" s="129">
        <f ca="1">IFERROR(NOW()-F4,"")</f>
        <v>45948.543672106483</v>
      </c>
      <c r="H4" s="128"/>
      <c r="I4" s="124" t="str">
        <f>IFERROR(VLOOKUP(D4,DB!A:F,6,0),"")</f>
        <v/>
      </c>
      <c r="J4" s="124" t="str">
        <f>IFERROR(VLOOKUP(D4,DB!A:G,7,0),"")</f>
        <v/>
      </c>
      <c r="K4" s="130"/>
      <c r="L4" s="126" t="str">
        <f>IFERROR(VLOOKUP(D4,DB!A:I,9,0),"")</f>
        <v/>
      </c>
    </row>
    <row r="5" spans="1:16" ht="15" customHeight="1">
      <c r="A5" s="124"/>
      <c r="B5" s="124" t="str">
        <f>IFERROR(VLOOKUP(D5,DB!A:K,11,0),"")</f>
        <v/>
      </c>
      <c r="C5" s="125"/>
      <c r="D5" s="96"/>
      <c r="E5" s="127"/>
      <c r="F5" s="128"/>
      <c r="G5" s="129">
        <f ca="1">IFERROR(NOW()-F5,"")</f>
        <v>45948.543672106483</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27"/>
      <c r="F6" s="128"/>
      <c r="G6" s="129">
        <f ca="1">IFERROR(NOW()-F6,"")</f>
        <v>45948.543672106483</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27"/>
      <c r="F7" s="128"/>
      <c r="G7" s="129">
        <f ca="1">IFERROR(NOW()-F7,"")</f>
        <v>45948.543672106483</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27"/>
      <c r="F8" s="128"/>
      <c r="G8" s="129">
        <f ca="1">IFERROR(NOW()-F8,"")</f>
        <v>45948.543672106483</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45948.543672106483</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45948.543672106483</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45948.543672106483</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45948.543672106483</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45948.543672106483</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96"/>
      <c r="E14" s="127"/>
      <c r="F14" s="128"/>
      <c r="G14" s="129">
        <f ca="1">IFERROR(NOW()-F14,"")</f>
        <v>45948.543672106483</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45948.543672106483</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45948.543672106483</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45948.543672106483</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45948.543672106483</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45948.543672106483</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45948.543672106483</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45948.543672106483</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45948.543672106483</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45948.543672106483</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45948.543672106483</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45948.543672106483</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45948.543672106483</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45948.543672106483</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45948.543672106483</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45948.543672106483</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45948.543672106483</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45948.543672106483</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45948.543672106483</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45948.543672106483</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45948.543672106483</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45948.543672106483</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45948.543672106483</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45948.543672106483</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45948.543672106483</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45948.543672106483</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45948.543672106483</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45948.543672106483</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45948.543672106483</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45948.543672106483</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45948.543672106483</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45948.543672106483</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45948.543672106483</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45948.543672106483</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45948.543672106483</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45948.543672106483</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45948.543672106483</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45948.543672106483</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45948.543672106483</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45948.543672106483</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45948.543672106483</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45948.543672106483</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45948.543672106483</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45948.543672106483</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45948.543672106483</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45948.543672106483</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45948.543672106483</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45948.543672106483</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45948.543672106483</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45948.543672106483</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45948.543672106483</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45948.543672106483</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45948.543672106483</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45948.543672106483</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45948.543672106483</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45948.543672106483</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45948.543672106483</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45948.543672106483</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45948.543672106483</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45948.543672106483</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45948.543672106483</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45948.543672106483</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45948.543672106483</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45948.543672106483</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45948.543672106483</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45948.543672106483</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45948.543672106483</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45948.543672106483</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45948.543672106483</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45948.543672106483</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45948.543672106483</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45948.543672106483</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45948.543672106483</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45948.543672106483</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45948.543672106483</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45948.543672106483</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45948.543672106483</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45948.543672106483</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45948.543672106483</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45948.543672106483</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45948.543672106483</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45948.543672106483</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45948.543672106483</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45948.543672106483</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45948.543672106483</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45948.543672106483</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45948.543672106483</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45948.543672106483</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45948.543672106483</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45948.543672106483</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45948.543672106483</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45948.543672106483</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45948.543672106483</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45948.543672106483</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45948.543672106483</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45948.543672106483</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45948.543672106483</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45948.543672106483</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45948.543672106483</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45948.543672106483</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45948.543672106483</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45948.543672106483</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45948.543672106483</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45948.543672106483</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45948.543672106483</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45948.543672106483</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45948.543672106483</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45948.543672106483</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45948.543672106483</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45948.543672106483</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45948.543672106483</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45948.543672106483</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45948.543672106483</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45948.543672106483</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45948.543672106483</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45948.543672106483</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45948.543672106483</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45948.543672106483</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45948.543672106483</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45948.543672106483</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45948.543672106483</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45948.543672106483</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45948.543672106483</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45948.543672106483</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45948.543672106483</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45948.543672106483</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45948.543672106483</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45948.543672106483</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45948.543672106483</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45948.543672106483</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45948.543672106483</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45948.543672106483</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45948.543672106483</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45948.543672106483</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45948.543672106483</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45948.543672106483</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45948.543672106483</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45948.543672106483</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45948.543672106483</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45948.543672106483</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45948.543672106483</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45948.543672106483</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45948.543672106483</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45948.543672106483</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45948.543672106483</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45948.543672106483</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45948.543672106483</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45948.543672106483</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45948.543672106483</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45948.543672106483</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45948.543672106483</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45948.543672106483</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45948.543672106483</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45948.543672106483</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45948.543672106483</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45948.543672106483</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45948.543672106483</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45948.543672106483</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45948.543672106483</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45948.543672106483</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45948.543672106483</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45948.543672106483</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45948.543672106483</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45948.543672106483</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45948.543672106483</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45948.543672106483</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45948.543672106483</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45948.543672106483</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45948.543672106483</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45948.543672106483</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45948.543672106483</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45948.543672106483</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45948.543672106483</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45948.543672106483</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45948.543672106483</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45948.543672106483</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45948.543672106483</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45948.543672106483</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45948.543672106483</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45948.543672106483</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45948.543672106483</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45948.543672106483</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45948.543672106483</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45948.543672106483</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45948.543672106483</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45948.543672106483</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45948.543672106483</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45948.543672106483</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45948.543672106483</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45948.543672106483</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45948.543672106483</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45948.543672106483</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45948.543672106483</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45948.543672106483</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45948.543672106483</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45948.543672106483</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45948.543672106483</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45948.543672106483</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45948.543672106483</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45948.543672106483</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45948.543672106483</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45948.543672106483</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45948.543672106483</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45948.543672106483</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45948.543672106483</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45948.543672106483</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45948.543672106483</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45948.543672106483</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45948.543672106483</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45948.543672106483</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45948.543672106483</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45948.543672106483</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45948.543672106483</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45948.543672106483</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45948.543672106483</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45948.543672106483</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45948.543672106483</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45948.543672106483</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45948.543672106483</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45948.543672106483</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45948.543672106483</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45948.543672106483</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45948.543672106483</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45948.543672106483</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45948.543672106483</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45948.543672106483</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45948.543672106483</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45948.543672106483</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45948.543672106483</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45948.543672106483</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45948.543672106483</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45948.543672106483</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45948.543672106483</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45948.543672106483</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45948.543672106483</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45948.543672106483</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45948.543672106483</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45948.543672106483</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45948.543672106483</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45948.543672106483</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45948.543672106483</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45948.543672106483</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45948.543672106483</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45948.543672106483</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45948.543672106483</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45948.543672106483</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45948.543672106483</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45948.543672106483</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45948.543672106483</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45948.543672106483</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45948.543672106483</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45948.543672106483</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45948.543672106483</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45948.543672106483</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45948.543672106483</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45948.543672106483</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45948.543672106483</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45948.543672106483</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45948.543672106483</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45948.543672106483</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45948.543672106483</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45948.543672106483</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45948.543672106483</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45948.543672106483</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45948.543672106483</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45948.543672106483</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45948.543672106483</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45948.543672106483</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45948.543672106483</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45948.543672106483</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45948.543672106483</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45948.543672106483</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45948.543672106483</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45948.543672106483</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45948.543672106483</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45948.543672106483</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45948.543672106483</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45948.543672106483</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45948.543672106483</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45948.543672106483</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45948.543672106483</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45948.543672106483</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45948.543672106483</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45948.543672106483</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45948.543672106483</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45948.543672106483</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45948.543672106483</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45948.543672106483</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45948.543672106483</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45948.543672106483</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45948.543672106483</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45948.543672106483</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45948.543672106483</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45948.543672106483</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45948.543672106483</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45948.543672106483</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45948.543672106483</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45948.543672106483</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45948.543672106483</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45948.543672106483</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45948.543672106483</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45948.543672106483</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45948.543672106483</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45948.543672106483</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45948.543672106483</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45948.543672106483</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45948.543672106483</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45948.543672106483</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45948.543672106483</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45948.543672106483</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45948.543672106483</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45948.543672106483</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45948.543672106483</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45948.543672106483</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45948.543672106483</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45948.543672106483</v>
      </c>
      <c r="H329" s="128"/>
      <c r="I329" s="124" t="str">
        <f>IFERROR(VLOOKUP(D329,DB!A:F,6,0),"")</f>
        <v/>
      </c>
      <c r="J329" s="124" t="str">
        <f>IFERROR(VLOOKUP(D329,DB!A:G,7,0),"")</f>
        <v/>
      </c>
      <c r="K329" s="130"/>
      <c r="L329" s="126" t="str">
        <f>IFERROR(VLOOKUP(D329,DB!A:I,9,0),"")</f>
        <v/>
      </c>
    </row>
    <row r="330" spans="1:12" ht="15" customHeight="1">
      <c r="A330" s="131"/>
      <c r="B330" s="131" t="str">
        <f>IFERROR(VLOOKUP(D330,DB!A:K,11,0),"")</f>
        <v/>
      </c>
      <c r="C330" s="132"/>
      <c r="D330" s="133"/>
      <c r="E330" s="134"/>
      <c r="F330" s="135"/>
      <c r="G330" s="136">
        <f ca="1">IFERROR(NOW()-F330,"")</f>
        <v>45948.543672106483</v>
      </c>
      <c r="H330" s="135"/>
      <c r="I330" s="131" t="str">
        <f>IFERROR(VLOOKUP(D330,DB!A:F,6,0),"")</f>
        <v/>
      </c>
      <c r="J330" s="131" t="str">
        <f>IFERROR(VLOOKUP(D330,DB!A:G,7,0),"")</f>
        <v/>
      </c>
      <c r="K330" s="137"/>
      <c r="L330" s="133" t="str">
        <f>IFERROR(VLOOKUP(D330,DB!A:I,9,0),"")</f>
        <v/>
      </c>
    </row>
  </sheetData>
  <dataValidations count="2">
    <dataValidation allowBlank="1" showInputMessage="1" showErrorMessage="1" sqref="E1" xr:uid="{A4F81451-56CC-4543-9497-104C4E44EE4B}"/>
    <dataValidation type="list" allowBlank="1" showInputMessage="1" showErrorMessage="1" sqref="E2:E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workbookViewId="0">
      <selection activeCell="K10" sqref="K10"/>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39058</v>
      </c>
      <c r="B2" s="37" t="str">
        <f>IFERROR(VLOOKUP(D2,DB!A:K,11,0),"")</f>
        <v>R5</v>
      </c>
      <c r="C2" s="37">
        <v>3</v>
      </c>
      <c r="D2" s="123" t="s">
        <v>36000</v>
      </c>
      <c r="E2" s="37" t="s">
        <v>38964</v>
      </c>
      <c r="F2" s="38">
        <v>45891.832060185188</v>
      </c>
      <c r="G2" s="154">
        <f ca="1">IFERROR(NOW()-F2,"")</f>
        <v>56.711611921295116</v>
      </c>
      <c r="H2" s="38">
        <v>45891.790393518517</v>
      </c>
      <c r="I2" s="37" t="str">
        <f>IFERROR(VLOOKUP(D2,DB!A:F,6,0),"")</f>
        <v>Generator-SG</v>
      </c>
      <c r="J2" s="37" t="str">
        <f>IFERROR(VLOOKUP(D2,DB!A:G,7,0),"")</f>
        <v>Vandalized</v>
      </c>
      <c r="K2" s="37" t="s">
        <v>39059</v>
      </c>
      <c r="L2" s="37" t="str">
        <f>IFERROR(VLOOKUP(D2,DB!A:I,9,0),"")</f>
        <v>Latis</v>
      </c>
      <c r="M2" s="122"/>
    </row>
    <row r="3" spans="1:13" ht="30.75">
      <c r="A3" s="37" t="s">
        <v>39060</v>
      </c>
      <c r="B3" s="37" t="str">
        <f>IFERROR(VLOOKUP(D3,DB!A:K,11,0),"")</f>
        <v>R5</v>
      </c>
      <c r="C3" s="37">
        <v>1</v>
      </c>
      <c r="D3" s="37" t="s">
        <v>31295</v>
      </c>
      <c r="E3" s="37" t="s">
        <v>39045</v>
      </c>
      <c r="F3" s="38">
        <v>45926.188877314817</v>
      </c>
      <c r="G3" s="154">
        <f t="shared" ref="G3" ca="1" si="0">IFERROR(NOW()-F3,"")</f>
        <v>22.354794791666791</v>
      </c>
      <c r="H3" s="38">
        <v>45926.158159722225</v>
      </c>
      <c r="I3" s="37" t="str">
        <f>IFERROR(VLOOKUP(D3,DB!A:F,6,0),"")</f>
        <v>SCECO</v>
      </c>
      <c r="J3" s="37" t="str">
        <f>IFERROR(VLOOKUP(D3,DB!A:G,7,0),"")</f>
        <v>Good</v>
      </c>
      <c r="K3" s="37" t="s">
        <v>39061</v>
      </c>
      <c r="L3" s="37" t="str">
        <f>IFERROR(VLOOKUP(D3,DB!A:I,9,0),"")</f>
        <v>Latis</v>
      </c>
      <c r="M3" s="122"/>
    </row>
    <row r="4" spans="1:13" ht="30.75">
      <c r="A4" s="37" t="s">
        <v>39062</v>
      </c>
      <c r="B4" s="37" t="str">
        <f>IFERROR(VLOOKUP(D4,DB!A:K,11,0),"")</f>
        <v>R5</v>
      </c>
      <c r="C4" s="37">
        <v>2</v>
      </c>
      <c r="D4" s="37" t="s">
        <v>31159</v>
      </c>
      <c r="E4" s="37" t="s">
        <v>38964</v>
      </c>
      <c r="F4" s="38">
        <v>45944.771574074075</v>
      </c>
      <c r="G4" s="39">
        <f t="shared" ref="G4" ca="1" si="1">IFERROR(NOW()-F4,"")</f>
        <v>3.7720980324083939</v>
      </c>
      <c r="H4" s="38">
        <v>45944.676192129627</v>
      </c>
      <c r="I4" s="37" t="str">
        <f>IFERROR(VLOOKUP(D4,DB!A:F,6,0),"")</f>
        <v>SCECO</v>
      </c>
      <c r="J4" s="37" t="str">
        <f>IFERROR(VLOOKUP(D4,DB!A:G,7,0),"")</f>
        <v>Dead</v>
      </c>
      <c r="K4" s="37" t="s">
        <v>39063</v>
      </c>
      <c r="L4" s="37" t="str">
        <f>IFERROR(VLOOKUP(D4,DB!A:I,9,0),"")</f>
        <v>Latis</v>
      </c>
    </row>
    <row r="5" spans="1:13" ht="30.75">
      <c r="A5" s="37" t="s">
        <v>39064</v>
      </c>
      <c r="B5" s="37" t="str">
        <f>IFERROR(VLOOKUP(D5,DB!A:K,11,0),"")</f>
        <v>R5</v>
      </c>
      <c r="C5" s="37">
        <v>1</v>
      </c>
      <c r="D5" s="37" t="s">
        <v>38355</v>
      </c>
      <c r="E5" s="37" t="s">
        <v>38964</v>
      </c>
      <c r="F5" s="38">
        <v>45948.438425925924</v>
      </c>
      <c r="G5" s="39">
        <f t="shared" ref="G5:G7" ca="1" si="2">IFERROR(NOW()-F5,"")</f>
        <v>0.10524618055933388</v>
      </c>
      <c r="H5" s="38">
        <v>45948.428703703707</v>
      </c>
      <c r="I5" s="37" t="str">
        <f>IFERROR(VLOOKUP(D5,DB!A:F,6,0),"")</f>
        <v>SCECO</v>
      </c>
      <c r="J5" s="37" t="str">
        <f>IFERROR(VLOOKUP(D5,DB!A:G,7,0),"")</f>
        <v>Good</v>
      </c>
      <c r="K5" s="37" t="s">
        <v>39065</v>
      </c>
      <c r="L5" s="37" t="str">
        <f>IFERROR(VLOOKUP(D5,DB!A:I,9,0),"")</f>
        <v>Latis</v>
      </c>
    </row>
    <row r="6" spans="1:13" ht="15">
      <c r="A6" s="37"/>
      <c r="B6" s="37" t="str">
        <f>IFERROR(VLOOKUP(D6,DB!A:K,11,0),"")</f>
        <v/>
      </c>
      <c r="C6" s="37"/>
      <c r="D6" s="37"/>
      <c r="E6" s="37"/>
      <c r="F6" s="38"/>
      <c r="G6" s="39">
        <f t="shared" ca="1" si="2"/>
        <v>45948.543672106483</v>
      </c>
      <c r="H6" s="38"/>
      <c r="I6" s="37" t="str">
        <f>IFERROR(VLOOKUP(D6,DB!A:F,6,0),"")</f>
        <v/>
      </c>
      <c r="J6" s="37" t="str">
        <f>IFERROR(VLOOKUP(D6,DB!A:G,7,0),"")</f>
        <v/>
      </c>
      <c r="K6" s="37"/>
      <c r="L6" s="37" t="str">
        <f>IFERROR(VLOOKUP(D6,DB!A:I,9,0),"")</f>
        <v/>
      </c>
    </row>
    <row r="7" spans="1:13" ht="15">
      <c r="A7" s="81"/>
      <c r="B7" s="81" t="str">
        <f>IFERROR(VLOOKUP(D7,DB!A:K,11,0),"")</f>
        <v/>
      </c>
      <c r="C7" s="81"/>
      <c r="D7" s="167"/>
      <c r="E7" s="81"/>
      <c r="F7" s="120"/>
      <c r="G7" s="121">
        <f t="shared" ca="1" si="2"/>
        <v>45948.543672106483</v>
      </c>
      <c r="H7" s="120"/>
      <c r="I7" s="81" t="str">
        <f>IFERROR(VLOOKUP(D7,DB!A:F,6,0),"")</f>
        <v/>
      </c>
      <c r="J7" s="81" t="str">
        <f>IFERROR(VLOOKUP(D7,DB!A:G,7,0),"")</f>
        <v/>
      </c>
      <c r="K7" s="81"/>
      <c r="L7" s="81" t="str">
        <f>IFERROR(VLOOKUP(D7,DB!A:I,9,0),"")</f>
        <v/>
      </c>
    </row>
    <row r="8" spans="1:13" ht="15">
      <c r="A8" s="167"/>
      <c r="B8" s="167" t="str">
        <f>IFERROR(VLOOKUP(D8,DB!A:K,11,0),"")</f>
        <v/>
      </c>
      <c r="C8" s="167"/>
      <c r="D8" s="167"/>
      <c r="E8" s="167"/>
      <c r="F8" s="168"/>
      <c r="G8" s="169">
        <f ca="1">IFERROR(NOW()-F8,"")</f>
        <v>45948.543672106483</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45948.543672106483</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45948.543672106483</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45948.543672106483</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45948.543672106483</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45948.543672106483</v>
      </c>
      <c r="H13" s="168"/>
      <c r="I13" s="167" t="str">
        <f>IFERROR(VLOOKUP(D13,DB!A:F,6,0),"")</f>
        <v/>
      </c>
      <c r="J13" s="167" t="str">
        <f>IFERROR(VLOOKUP(D13,DB!A:G,7,0),"")</f>
        <v/>
      </c>
      <c r="K13" s="167"/>
      <c r="L13" s="167" t="str">
        <f>IFERROR(VLOOKUP(D13,DB!A:I,9,0),"")</f>
        <v/>
      </c>
    </row>
    <row r="14" spans="1:13" ht="15.75">
      <c r="A14" s="167"/>
      <c r="B14" s="167" t="str">
        <f>IFERROR(VLOOKUP(D14,DB!A:K,11,0),"")</f>
        <v/>
      </c>
      <c r="C14" s="167"/>
      <c r="D14" s="170"/>
      <c r="E14" s="167"/>
      <c r="F14" s="168"/>
      <c r="G14" s="169">
        <f ca="1">IFERROR(NOW()-F14,"")</f>
        <v>45948.543672106483</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45948.543672106483</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45948.543672106483</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45948.543672106483</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45948.543672106483</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45948.543672106483</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45948.543672106483</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45948.543672106483</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45948.543672106483</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45948.543672106483</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45948.543672106483</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45948.543672106483</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45948.543672106483</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45948.543672106483</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45948.543672106483</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45948.543672106483</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45948.543672106483</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45948.543672106483</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45948.543672106483</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45948.543672106483</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45948.543672106483</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45948.543672106483</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45948.543672106483</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45948.543672106483</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45948.543672106483</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45948.543672106483</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45948.543672106483</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45948.543672106483</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45948.543672106483</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45948.543672106483</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45948.543672106483</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45948.543672106483</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45948.543672106483</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45948.543672106483</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45948.543672106483</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45948.543672106483</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45948.543672106483</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45948.543672106483</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45948.543672106483</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45948.543672106483</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45948.543672106483</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45948.543672106483</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45948.543672106483</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45948.543672106483</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45948.543672106483</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45948.543672106483</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45948.543672106483</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45948.543672106483</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45948.543672106483</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45948.543672106483</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45948.543672106483</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45948.543672106483</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45948.543672106483</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45948.543672106483</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45948.543672106483</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45948.543672106483</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45948.543672106483</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45948.543672106483</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45948.543672106483</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45948.543672106483</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45948.543672106483</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45948.543672106483</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45948.543672106483</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45948.543672106483</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45948.543672106483</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45948.543672106483</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45948.543672106483</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45948.543672106483</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45948.543672106483</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45948.543672106483</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45948.543672106483</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45948.543672106483</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45948.543672106483</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45948.543672106483</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45948.543672106483</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45948.543672106483</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45948.543672106483</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45948.543672106483</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45948.543672106483</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45948.543672106483</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45948.543672106483</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45948.543672106483</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45948.543672106483</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45948.543672106483</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45948.543672106483</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45948.543672106483</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45948.543672106483</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45948.543672106483</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45948.543672106483</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45948.543672106483</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45948.543672106483</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45948.543672106483</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45948.543672106483</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45948.543672106483</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45948.543672106483</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45948.543672106483</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45948.543672106483</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45948.543672106483</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45948.543672106483</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45948.543672106483</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45948.543672106483</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45948.543672106483</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45948.543672106483</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45948.543672106483</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45948.543672106483</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45948.543672106483</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45948.543672106483</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45948.543672106483</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45948.543672106483</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45948.543672106483</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45948.543672106483</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45948.543672106483</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45948.543672106483</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45948.543672106483</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45948.543672106483</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45948.543672106483</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45948.543672106483</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45948.543672106483</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45948.543672106483</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45948.543672106483</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45948.543672106483</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45948.543672106483</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45948.543672106483</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45948.543672106483</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45948.543672106483</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45948.543672106483</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45948.543672106483</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45948.543672106483</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45948.543672106483</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45948.543672106483</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45948.543672106483</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45948.543672106483</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45948.543672106483</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45948.543672106483</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45948.543672106483</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45948.543672106483</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45948.543672106483</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45948.543672106483</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45948.543672106483</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45948.543672106483</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45948.543672106483</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45948.543672106483</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45948.543672106483</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45948.543672106483</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45948.543672106483</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45948.543672106483</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45948.543672106483</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45948.543672106483</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45948.543672106483</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45948.543672106483</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45948.543672106483</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45948.543672106483</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45948.543672106483</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45948.543672106483</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45948.543672106483</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45948.543672106483</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45948.543672106483</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45948.543672106483</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45948.543672106483</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45948.543672106483</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45948.543672106483</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45948.543672106483</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45948.543672106483</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45948.543672106483</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45948.543672106483</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45948.543672106483</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45948.543672106483</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45948.543672106483</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45948.543672106483</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45948.543672106483</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45948.543672106483</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45948.543672106483</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45948.543672106483</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45948.543672106483</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45948.543672106483</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45948.543672106483</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45948.543672106483</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45948.543672106483</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45948.543672106483</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45948.543672106483</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45948.543672106483</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45948.543672106483</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45948.543672106483</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45948.543672106483</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45948.543672106483</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45948.543672106483</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45948.543672106483</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45948.543672106483</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45948.543672106483</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45948.543672106483</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45948.543672106483</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45948.543672106483</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45948.543672106483</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45948.543672106483</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45948.543672106483</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45948.543672106483</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45948.543672106483</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45948.543672106483</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45948.543672106483</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45948.543672106483</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45948.543672106483</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45948.543672106483</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45948.543672106483</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45948.543672106483</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45948.543672106483</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45948.543672106483</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45948.543672106483</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45948.543672106483</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45948.543672106483</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45948.543672106483</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45948.543672106483</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45948.543672106483</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45948.543672106483</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45948.543672106483</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45948.543672106483</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45948.543672106483</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45948.543672106483</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45948.543672106483</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45948.543672106483</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45948.543672106483</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45948.543672106483</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45948.543672106483</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45948.543672106483</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45948.543672106483</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45948.543672106483</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45948.543672106483</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45948.543672106483</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45948.543672106483</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45948.543672106483</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45948.543672106483</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45948.543672106483</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45948.543672106483</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45948.543672106483</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45948.543672106483</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45948.543672106483</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45948.543672106483</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45948.543672106483</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45948.543672106483</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45948.543672106483</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45948.543672106483</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45948.543672106483</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45948.543672106483</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45948.543672106483</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45948.543672106483</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45948.543672106483</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45948.543672106483</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45948.543672106483</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45948.543672106483</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45948.543672106483</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45948.543672106483</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45948.543672106483</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45948.543672106483</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45948.543672106483</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45948.543672106483</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45948.543672106483</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45948.543672106483</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45948.543672106483</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45948.543672106483</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45948.543672106483</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45948.543672106483</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45948.543672106483</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45948.543672106483</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45948.543672106483</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45948.543672106483</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45948.543672106483</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45948.543672106483</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45948.543672106483</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45948.543672106483</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45948.543672106483</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45948.543672106483</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45948.543672106483</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45948.543672106483</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45948.543672106483</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45948.543672106483</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45948.543672106483</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45948.543672106483</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45948.543672106483</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45948.543672106483</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45948.543672106483</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45948.543672106483</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45948.543672106483</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45948.543672106483</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45948.543672106483</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45948.543672106483</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45948.543672106483</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45948.543672106483</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45948.543672106483</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45948.543672106483</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45948.543672106483</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45948.543672106483</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45948.543672106483</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45948.543672106483</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45948.543672106483</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45948.543672106483</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45948.543672106483</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45948.543672106483</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45948.543672106483</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45948.543672106483</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45948.543672106483</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45948.543672106483</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45948.543672106483</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45948.543672106483</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45948.543672106483</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45948.543672106483</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45948.543672106483</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45948.543672106483</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45948.543672106483</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45948.543672106483</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45948.543672106483</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45948.543672106483</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45948.543672106483</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45948.543672106483</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45948.543672106483</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45948.543672106483</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45948.543672106483</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45948.543672106483</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45948.543672106483</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45948.543672106483</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45948.543672106483</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45948.543672106483</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45948.543672106483</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45948.543672106483</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45948.543672106483</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45948.543672106483</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45948.543672106483</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45948.543672106483</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45948.543672106483</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45948.543672106483</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45948.543672106483</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45948.543672106483</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45948.543672106483</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45948.543672106483</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45948.543672106483</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45948.543672106483</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45948.543672106483</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45948.543672106483</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45948.543672106483</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45948.543672106483</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45948.543672106483</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45948.543672106483</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45948.543672106483</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45948.543672106483</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45948.543672106483</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45948.543672106483</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45948.543672106483</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45948.543672106483</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45948.543672106483</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45948.543672106483</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45948.543672106483</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45948.543672106483</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45948.543672106483</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45948.543672106483</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45948.543672106483</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45948.543672106483</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45948.543672106483</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45948.543672106483</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45948.543672106483</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45948.543672106483</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45948.543672106483</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45948.543672106483</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45948.543672106483</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45948.543672106483</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45948.543672106483</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45948.543672106483</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45948.543672106483</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45948.543672106483</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45948.543672106483</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45948.543672106483</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45948.543672106483</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45948.543672106483</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45948.543672106483</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45948.543672106483</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45948.543672106483</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45948.543672106483</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45948.543672106483</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45948.543672106483</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45948.543672106483</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45948.543672106483</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45948.543672106483</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45948.543672106483</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45948.543672106483</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45948.543672106483</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45948.543672106483</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45948.543672106483</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45948.543672106483</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45948.543672106483</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45948.543672106483</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45948.543672106483</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45948.543672106483</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45948.543672106483</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45948.543672106483</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45948.543672106483</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45948.543672106483</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45948.543672106483</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45948.543672106483</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45948.543672106483</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45948.543672106483</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45948.543672106483</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45948.543672106483</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45948.543672106483</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45948.543672106483</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45948.543672106483</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45948.543672106483</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45948.543672106483</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45948.543672106483</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45948.543672106483</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45948.543672106483</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45948.543672106483</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45948.543672106483</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45948.543672106483</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45948.543672106483</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45948.543672106483</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45948.543672106483</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45948.543672106483</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45948.543672106483</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45948.543672106483</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45948.543672106483</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45948.543672106483</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45948.543672106483</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45948.543672106483</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45948.543672106483</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45948.543672106483</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45948.543672106483</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45948.543672106483</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45948.543672106483</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45948.543672106483</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45948.543672106483</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45948.543672106483</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45948.543672106483</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45948.543672106483</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45948.543672106483</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45948.543672106483</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45948.543672106483</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45948.543672106483</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45948.543672106483</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45948.543672106483</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45948.543672106483</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45948.543672106483</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45948.543672106483</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45948.543672106483</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45948.543672106483</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45948.543672106483</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45948.543672106483</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45948.543672106483</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45948.543672106483</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45948.543672106483</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45948.543672106483</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45948.543672106483</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45948.543672106483</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45948.543672106483</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45948.543672106483</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45948.543672106483</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45948.543672106483</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45948.543672106483</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45948.543672106483</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45948.543672106483</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45948.543672106483</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45948.543672106483</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45948.543672106483</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45948.543672106483</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45948.543672106483</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45948.543672106483</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45948.543672106483</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45948.543672106483</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45948.543672106483</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45948.543672106483</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45948.543672106483</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45948.543672106483</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45948.543672106483</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45948.543672106483</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45948.543672106483</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45948.543672106483</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45948.543672106483</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45948.543672106483</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45948.543672106483</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45948.543672106483</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45948.543672106483</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45948.543672106483</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45948.543672106483</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45948.543672106483</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45948.543672106483</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45948.543672106483</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45948.543672106483</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45948.543672106483</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45948.543672106483</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45948.543672106483</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45948.543672106483</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45948.543672106483</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45948.543672106483</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45948.543672106483</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45948.543672106483</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45948.543672106483</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45948.543672106483</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45948.543672106483</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45948.543672106483</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45948.543672106483</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45948.543672106483</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45948.543672106483</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45948.543672106483</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45948.543672106483</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45948.543672106483</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45948.543672106483</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45948.543672106483</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45948.543672106483</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45948.543672106483</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45948.543672106483</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45948.543672106483</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45948.543672106483</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45948.543672106483</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45948.543672106483</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45948.543672106483</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45948.543672106483</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45948.543672106483</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45948.543672106483</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45948.543672106483</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45948.543672106483</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45948.543672106483</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45948.543672106483</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45948.543672106483</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45948.543672106483</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45948.543672106483</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45948.543672106483</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45948.543672106483</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45948.543672106483</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45948.543672106483</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45948.543672106483</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45948.543672106483</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45948.543672106483</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45948.543672106483</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45948.543672106483</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45948.543672106483</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45948.543672106483</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45948.543672106483</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45948.543672106483</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45948.543672106483</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45948.543672106483</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45948.543672106483</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45948.543672106483</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45948.543672106483</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45948.543672106483</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45948.543672106483</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45948.543672106483</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45948.543672106483</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45948.543672106483</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45948.543672106483</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45948.543672106483</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45948.543672106483</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45948.543672106483</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45948.543672106483</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45948.543672106483</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45948.543672106483</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45948.543672106483</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45948.543672106483</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45948.543672106483</v>
      </c>
      <c r="H567" s="168"/>
      <c r="I567" s="167" t="str">
        <f>IFERROR(VLOOKUP(D567,DB!A:F,6,0),"")</f>
        <v/>
      </c>
      <c r="J567" s="167" t="str">
        <f>IFERROR(VLOOKUP(D567,DB!A:G,7,0),"")</f>
        <v/>
      </c>
      <c r="K567" s="167"/>
      <c r="L567" s="167" t="str">
        <f>IFERROR(VLOOKUP(D567,DB!A:I,9,0),"")</f>
        <v/>
      </c>
    </row>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9" ht="15"/>
    <row r="670" ht="15"/>
    <row r="677" ht="15"/>
    <row r="680" ht="15"/>
    <row r="682" ht="15"/>
    <row r="685" ht="15"/>
    <row r="693" ht="15"/>
    <row r="694" ht="15"/>
    <row r="696" ht="15"/>
    <row r="697" ht="15"/>
    <row r="701" ht="15"/>
    <row r="702" ht="15"/>
    <row r="704" ht="15"/>
    <row r="705" ht="15"/>
    <row r="706" ht="15"/>
    <row r="707" ht="15"/>
    <row r="708" ht="15"/>
    <row r="709" ht="15"/>
    <row r="710" ht="15"/>
    <row r="711"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8" ht="15"/>
    <row r="806" ht="15"/>
    <row r="807" ht="15"/>
    <row r="809" ht="15"/>
    <row r="810" ht="15"/>
    <row r="811" ht="15"/>
    <row r="813" ht="15"/>
    <row r="814" ht="15"/>
    <row r="818" ht="15"/>
    <row r="819" ht="15"/>
    <row r="821" ht="15"/>
    <row r="822" ht="15"/>
    <row r="824" ht="15"/>
    <row r="825" ht="15"/>
    <row r="826" ht="15"/>
    <row r="827" ht="15"/>
    <row r="828" ht="15"/>
    <row r="829" ht="15"/>
    <row r="830" ht="15"/>
    <row r="831" ht="15"/>
    <row r="832" ht="15"/>
    <row r="834" ht="15"/>
    <row r="835" ht="15"/>
    <row r="837" ht="15"/>
    <row r="838"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7" ht="15"/>
    <row r="878" ht="15"/>
    <row r="880" ht="15"/>
    <row r="881" ht="15"/>
    <row r="882" ht="15"/>
    <row r="883" ht="15"/>
    <row r="884" ht="15"/>
    <row r="885" ht="15"/>
    <row r="886" ht="15"/>
    <row r="887" ht="15"/>
    <row r="889" ht="15"/>
    <row r="890" ht="15"/>
    <row r="892" ht="15"/>
    <row r="893" ht="15"/>
    <row r="896" ht="15"/>
    <row r="897" ht="15"/>
    <row r="900" ht="15"/>
    <row r="903" ht="15"/>
    <row r="904" ht="15"/>
    <row r="906" ht="15"/>
    <row r="907" ht="15"/>
    <row r="909" ht="15"/>
    <row r="910" ht="15"/>
    <row r="912" ht="15"/>
    <row r="913" ht="15"/>
    <row r="915" ht="15"/>
    <row r="916" ht="15"/>
    <row r="917" ht="15"/>
    <row r="918" ht="15"/>
    <row r="919" ht="15"/>
    <row r="920" ht="15"/>
    <row r="921" ht="15"/>
    <row r="922" ht="15"/>
    <row r="923" ht="15"/>
    <row r="924" ht="15"/>
    <row r="925" ht="15"/>
    <row r="926" ht="15"/>
    <row r="927" ht="15"/>
    <row r="928" ht="15"/>
    <row r="929" ht="15"/>
    <row r="930" ht="15"/>
    <row r="931" ht="15"/>
    <row r="934" ht="15"/>
    <row r="1105" ht="15"/>
    <row r="1106" ht="15"/>
    <row r="1108" ht="15"/>
    <row r="1109" ht="15"/>
    <row r="1116" ht="15"/>
    <row r="1117" ht="15"/>
    <row r="1118" ht="15"/>
    <row r="1119" ht="15"/>
    <row r="1120" ht="15"/>
    <row r="1121" ht="15"/>
    <row r="1124" ht="15"/>
    <row r="1125" ht="15"/>
    <row r="1126" ht="15"/>
    <row r="1127" ht="15"/>
    <row r="1128" ht="15"/>
    <row r="1129" ht="15"/>
    <row r="1130"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80" ht="15"/>
    <row r="1183" ht="15"/>
    <row r="1184" ht="15"/>
    <row r="1186" ht="15"/>
    <row r="1187" ht="15"/>
    <row r="1188" ht="15"/>
    <row r="1191" ht="15"/>
    <row r="1192" ht="15"/>
    <row r="1195" ht="15"/>
    <row r="1197" ht="15"/>
    <row r="1198" ht="15"/>
    <row r="1200" ht="15"/>
    <row r="1201" ht="15"/>
    <row r="1203" ht="15"/>
    <row r="1204"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30" ht="15"/>
    <row r="1238" ht="15"/>
    <row r="1240" ht="15"/>
    <row r="1241" ht="15"/>
    <row r="1242" ht="15"/>
    <row r="1243" ht="15"/>
    <row r="1244" ht="15"/>
    <row r="1245" ht="15"/>
    <row r="1246" ht="15"/>
    <row r="1247" ht="15"/>
    <row r="1248" ht="15"/>
    <row r="1249" ht="15"/>
    <row r="1250" ht="15"/>
    <row r="1251" ht="15"/>
    <row r="1252" ht="15"/>
    <row r="1253" ht="15"/>
    <row r="1254" ht="15"/>
    <row r="1255" ht="15"/>
    <row r="1256" ht="15"/>
    <row r="1258" ht="15"/>
    <row r="1262" ht="15"/>
    <row r="1263" ht="15"/>
    <row r="1264" ht="15"/>
    <row r="1266" ht="15"/>
    <row r="1267" ht="15"/>
    <row r="1268" ht="15"/>
    <row r="1269" ht="15"/>
    <row r="1270" ht="15"/>
    <row r="1271" ht="15"/>
    <row r="1272" ht="15"/>
    <row r="1273" ht="15"/>
    <row r="1274" ht="15"/>
    <row r="1277" ht="15"/>
    <row r="1278" ht="15"/>
    <row r="1280" ht="15"/>
    <row r="1281" ht="15"/>
    <row r="1282" ht="15"/>
    <row r="1283" ht="15"/>
    <row r="1285" ht="15"/>
    <row r="1287" ht="15"/>
    <row r="1291" ht="15"/>
    <row r="1292" ht="15"/>
    <row r="1294" ht="15"/>
    <row r="1295" ht="15"/>
    <row r="1296" ht="15"/>
    <row r="1299" ht="15"/>
    <row r="1300" ht="15"/>
    <row r="1302" ht="15"/>
    <row r="1303" ht="15"/>
    <row r="1305" ht="15"/>
    <row r="1306" ht="15"/>
    <row r="1308" ht="15"/>
    <row r="1311" ht="15"/>
    <row r="1312" ht="15"/>
    <row r="1313" ht="15"/>
    <row r="1315" ht="15"/>
    <row r="1317" ht="15"/>
    <row r="1319" ht="15"/>
    <row r="1328" ht="15"/>
    <row r="1332" ht="15"/>
    <row r="1334" ht="15"/>
    <row r="1335" ht="15"/>
    <row r="1336" ht="15"/>
    <row r="1337" ht="15"/>
    <row r="1338" ht="15"/>
    <row r="1342" ht="15"/>
    <row r="1344" ht="15"/>
    <row r="1346" ht="15"/>
    <row r="1347" ht="15"/>
    <row r="1348" ht="15"/>
  </sheetData>
  <dataValidations count="2">
    <dataValidation allowBlank="1" showInputMessage="1" showErrorMessage="1" sqref="E1" xr:uid="{920C6338-E771-4DAE-8C89-92A9093EA4DE}"/>
    <dataValidation type="list" allowBlank="1" showInputMessage="1" showErrorMessage="1" sqref="E2:E56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39066</v>
      </c>
      <c r="B2" s="146" t="s">
        <v>5398</v>
      </c>
      <c r="C2" s="145">
        <v>1</v>
      </c>
      <c r="D2" s="146" t="s">
        <v>34463</v>
      </c>
      <c r="E2" s="145" t="s">
        <v>39067</v>
      </c>
      <c r="F2" s="147">
        <v>45926.772847222222</v>
      </c>
      <c r="G2" s="148">
        <f ca="1">IFERROR(NOW()-F2,"-")</f>
        <v>21.770824884260946</v>
      </c>
      <c r="H2" s="149">
        <v>45927.449074074102</v>
      </c>
      <c r="I2" s="146" t="str">
        <f>IFERROR(VLOOKUP(D2,DB!A:F,6,0),"")</f>
        <v>SCECO</v>
      </c>
      <c r="J2" s="146" t="str">
        <f>IFERROR(VLOOKUP(D2,DB!A:G,7,0),"")</f>
        <v>Weak</v>
      </c>
      <c r="K2" s="145" t="s">
        <v>39068</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39069</v>
      </c>
      <c r="B3" s="146" t="str">
        <f>IFERROR(VLOOKUP(D3,DB!A:K,11,0),"")</f>
        <v>R6</v>
      </c>
      <c r="C3" s="145">
        <v>1</v>
      </c>
      <c r="D3" s="146" t="s">
        <v>34282</v>
      </c>
      <c r="E3" s="145" t="s">
        <v>38964</v>
      </c>
      <c r="F3" s="149">
        <v>45939.529062499998</v>
      </c>
      <c r="G3" s="148">
        <f ca="1">IFERROR(NOW()-F3,"-")</f>
        <v>9.0146096064854646</v>
      </c>
      <c r="H3" s="149">
        <v>45927.987534722219</v>
      </c>
      <c r="I3" s="146" t="str">
        <f>IFERROR(VLOOKUP(D3,DB!A:F,6,0),"")</f>
        <v>SCECO</v>
      </c>
      <c r="J3" s="146" t="str">
        <f>IFERROR(VLOOKUP(D3,DB!A:G,7,0),"")</f>
        <v>Vandalized</v>
      </c>
      <c r="K3" s="145" t="s">
        <v>39070</v>
      </c>
      <c r="L3" s="146" t="str">
        <f>IFERROR(VLOOKUP(D3,DB!A:I,9,0),"")</f>
        <v>Latis</v>
      </c>
    </row>
    <row r="4" spans="1:16383" ht="31.5" customHeight="1">
      <c r="A4" s="145" t="s">
        <v>39071</v>
      </c>
      <c r="B4" s="145" t="str">
        <f>IFERROR(VLOOKUP(D4,DB!A:K,11,0),"")</f>
        <v>R6</v>
      </c>
      <c r="C4" s="145">
        <v>1</v>
      </c>
      <c r="D4" s="145" t="s">
        <v>32639</v>
      </c>
      <c r="E4" s="145" t="s">
        <v>39067</v>
      </c>
      <c r="F4" s="149">
        <v>45948.076863425929</v>
      </c>
      <c r="G4" s="148">
        <f ca="1">IFERROR(NOW()-F4,"-")</f>
        <v>0.46680868055409519</v>
      </c>
      <c r="H4" s="149">
        <v>45948.058831018519</v>
      </c>
      <c r="I4" s="145" t="str">
        <f>IFERROR(VLOOKUP(D4,DB!A:F,6,0),"")</f>
        <v>SCECO</v>
      </c>
      <c r="J4" s="145" t="str">
        <f>IFERROR(VLOOKUP(D4,DB!A:G,7,0),"")</f>
        <v>Dead+No BB Design</v>
      </c>
      <c r="K4" s="145" t="s">
        <v>39072</v>
      </c>
      <c r="L4" s="145" t="str">
        <f>IFERROR(VLOOKUP(D4,DB!A:I,9,0),"")</f>
        <v>Latis</v>
      </c>
    </row>
    <row r="5" spans="1:16383" ht="31.5" customHeight="1">
      <c r="A5" s="145" t="s">
        <v>39073</v>
      </c>
      <c r="B5" s="145" t="str">
        <f>IFERROR(VLOOKUP(D5,DB!A:K,11,0),"")</f>
        <v>R6</v>
      </c>
      <c r="C5" s="145">
        <v>1</v>
      </c>
      <c r="D5" s="145" t="s">
        <v>32747</v>
      </c>
      <c r="E5" s="145" t="s">
        <v>39067</v>
      </c>
      <c r="F5" s="149">
        <v>45948.159444444442</v>
      </c>
      <c r="G5" s="148">
        <f ca="1">IFERROR(NOW()-F5,"-")</f>
        <v>0.38422766204166692</v>
      </c>
      <c r="H5" s="149">
        <v>45948.092499999999</v>
      </c>
      <c r="I5" s="145" t="str">
        <f>IFERROR(VLOOKUP(D5,DB!A:F,6,0),"")</f>
        <v>SCECO</v>
      </c>
      <c r="J5" s="145" t="str">
        <f>IFERROR(VLOOKUP(D5,DB!A:G,7,0),"")</f>
        <v>In progress</v>
      </c>
      <c r="K5" s="145" t="s">
        <v>39074</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39075</v>
      </c>
      <c r="B6" s="145" t="str">
        <f>IFERROR(VLOOKUP(D6,DB!A:K,11,0),"")</f>
        <v>R6</v>
      </c>
      <c r="C6" s="145">
        <v>1</v>
      </c>
      <c r="D6" s="145" t="s">
        <v>33255</v>
      </c>
      <c r="E6" s="145" t="s">
        <v>39067</v>
      </c>
      <c r="F6" s="149">
        <v>45948.216736111113</v>
      </c>
      <c r="G6" s="148">
        <f ca="1">IFERROR(NOW()-F6,"-")</f>
        <v>0.32693599537014961</v>
      </c>
      <c r="H6" s="149">
        <v>45948.065520833334</v>
      </c>
      <c r="I6" s="145" t="str">
        <f>IFERROR(VLOOKUP(D6,DB!A:F,6,0),"")</f>
        <v>SCECO</v>
      </c>
      <c r="J6" s="145" t="str">
        <f>IFERROR(VLOOKUP(D6,DB!A:G,7,0),"")</f>
        <v>Vandalized</v>
      </c>
      <c r="K6" s="145" t="s">
        <v>39076</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71" t="s">
        <v>39077</v>
      </c>
      <c r="B7" s="145" t="s">
        <v>5398</v>
      </c>
      <c r="C7" s="108">
        <v>1</v>
      </c>
      <c r="D7" s="106" t="s">
        <v>35408</v>
      </c>
      <c r="E7" s="109" t="s">
        <v>38964</v>
      </c>
      <c r="F7" s="110">
        <v>45948.398449074077</v>
      </c>
      <c r="G7" s="78">
        <f ca="1">IFERROR(NOW()-F7,"-")</f>
        <v>0.14522303240664769</v>
      </c>
      <c r="H7" s="110">
        <v>45948.398449074077</v>
      </c>
      <c r="I7" s="106" t="str">
        <f>IFERROR(VLOOKUP(D7,DB!A:F,6,0),"")</f>
        <v>SCECO</v>
      </c>
      <c r="J7" s="105" t="str">
        <f>IFERROR(VLOOKUP(D7,DB!A:G,7,0),"")</f>
        <v>Good</v>
      </c>
      <c r="K7" s="111" t="s">
        <v>39078</v>
      </c>
      <c r="L7" s="112" t="str">
        <f>IFERROR(VLOOKUP(D7,DB!A:I,9,0),"")</f>
        <v>Latis</v>
      </c>
    </row>
    <row r="8" spans="1:16383" ht="31.5" customHeight="1">
      <c r="A8" s="107" t="s">
        <v>39079</v>
      </c>
      <c r="B8" s="145" t="s">
        <v>5398</v>
      </c>
      <c r="C8" s="108">
        <v>2</v>
      </c>
      <c r="D8" s="106" t="s">
        <v>32661</v>
      </c>
      <c r="E8" s="109" t="s">
        <v>38964</v>
      </c>
      <c r="F8" s="110">
        <v>45948.416203703702</v>
      </c>
      <c r="G8" s="78">
        <f ca="1">IFERROR(NOW()-F8,"-")</f>
        <v>0.12746840278123273</v>
      </c>
      <c r="H8" s="110">
        <v>45948.416203703702</v>
      </c>
      <c r="I8" s="106" t="str">
        <f>IFERROR(VLOOKUP(D8,DB!A:F,6,0),"")</f>
        <v>SCECO</v>
      </c>
      <c r="J8" s="105" t="str">
        <f>IFERROR(VLOOKUP(D8,DB!A:G,7,0),"")</f>
        <v>Dead</v>
      </c>
      <c r="K8" s="111" t="s">
        <v>39080</v>
      </c>
      <c r="L8" s="112" t="str">
        <f>IFERROR(VLOOKUP(D8,DB!A:I,9,0),"")</f>
        <v>Latis</v>
      </c>
    </row>
    <row r="9" spans="1:16383" ht="31.5" customHeight="1">
      <c r="A9" s="107"/>
      <c r="B9" s="106" t="str">
        <f>IFERROR(VLOOKUP(D9,DB!A:K,11,0),"")</f>
        <v/>
      </c>
      <c r="C9" s="108"/>
      <c r="D9" s="106"/>
      <c r="E9" s="109"/>
      <c r="F9" s="110"/>
      <c r="G9" s="78">
        <f ca="1">IFERROR(NOW()-F9,"-")</f>
        <v>45948.543672106483</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45948.543672106483</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45948.543672106483</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45948.543672106483</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45948.543672106483</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45948.543672106483</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45948.543672106483</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45948.543672106483</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45948.543672106483</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45948.543672106483</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45948.543672106483</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45948.543672106483</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45948.543672106483</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45948.543672106483</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45948.543672106483</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45948.543672106483</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45948.543672106483</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45948.543672106483</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45948.543672106483</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45948.543672106483</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45948.543672106483</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45948.543672106483</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45948.543672106483</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45948.543672106483</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45948.543672106483</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45948.543672106483</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45948.543672106483</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45948.543672106483</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45948.543672106483</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45948.543672106483</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45948.543672106483</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45948.543672106483</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45948.543672106483</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45948.543672106483</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45948.543672106483</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45948.543672106483</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45948.543672106483</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45948.543672106483</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45948.543672106483</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45948.543672106483</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45948.543672106483</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45948.543672106483</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45948.543672106483</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45948.543672106483</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45948.543672106483</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45948.543672106483</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45948.543672106483</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45948.543672106483</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45948.543672106483</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45948.543672106483</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45948.543672106483</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45948.543672106483</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45948.543672106483</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45948.543672106483</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45948.543672106483</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45948.543672106483</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45948.543672106483</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45948.543672106483</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45948.543672106483</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45948.543672106483</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45948.543672106483</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45948.543672106483</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45948.543672106483</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45948.543672106483</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45948.543672106483</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45948.543672106483</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45948.543672106483</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45948.543672106483</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45948.543672106483</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45948.543672106483</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45948.543672106483</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45948.543672106483</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45948.543672106483</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45948.543672106483</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45948.543672106483</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45948.543672106483</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45948.543672106483</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45948.543672106483</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45948.543672106483</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45948.543672106483</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45948.543672106483</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45948.543672106483</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45948.543672106483</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45948.543672106483</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45948.543672106483</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45948.543672106483</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45948.543672106483</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45948.543672106483</v>
      </c>
      <c r="H96" s="110"/>
      <c r="I96" s="106" t="str">
        <f>IFERROR(VLOOKUP(D96,DB!A:F,6,0),"")</f>
        <v/>
      </c>
      <c r="J96" s="105" t="str">
        <f>IFERROR(VLOOKUP(D96,DB!A:G,7,0),"")</f>
        <v/>
      </c>
      <c r="K96" s="111"/>
      <c r="L96" s="112" t="str">
        <f>IFERROR(VLOOKUP(D96,DB!A:I,9,0),"")</f>
        <v/>
      </c>
    </row>
  </sheetData>
  <dataValidations count="2">
    <dataValidation allowBlank="1" showInputMessage="1" showErrorMessage="1" sqref="E1" xr:uid="{380493DB-286A-4683-AF55-C78F04945A49}"/>
    <dataValidation type="list" allowBlank="1" showInputMessage="1" showErrorMessage="1" sqref="E3 E7: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2025-10-18T10:03:45Z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